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00" activeTab="0"/>
  </bookViews>
  <sheets>
    <sheet name="Budget template - blank" sheetId="1" r:id="rId1"/>
    <sheet name="Cost of Chem Grad" sheetId="2" r:id="rId2"/>
    <sheet name="Cost of ChBE Grad" sheetId="3" r:id="rId3"/>
    <sheet name="Cost of Postdoc" sheetId="4" r:id="rId4"/>
  </sheets>
  <definedNames>
    <definedName name="_xlnm.Print_Area" localSheetId="2">'Cost of ChBE Grad'!$A$1:$I$51</definedName>
    <definedName name="_xlnm.Print_Area" localSheetId="1">'Cost of Chem Grad'!$A$1:$I$51</definedName>
    <definedName name="_xlnm.Print_Area" localSheetId="3">'Cost of Postdoc'!$A$1:$I$51</definedName>
  </definedNames>
  <calcPr fullCalcOnLoad="1"/>
</workbook>
</file>

<file path=xl/comments1.xml><?xml version="1.0" encoding="utf-8"?>
<comments xmlns="http://schemas.openxmlformats.org/spreadsheetml/2006/main">
  <authors>
    <author>jenny</author>
    <author>msmith82</author>
    <author>Holly Spinner</author>
    <author>Mynatt</author>
    <author>hspinner</author>
    <author>Mary Smith</author>
  </authors>
  <commentList>
    <comment ref="C29" authorId="0">
      <text>
        <r>
          <rPr>
            <b/>
            <sz val="10"/>
            <rFont val="Tahoma"/>
            <family val="2"/>
          </rPr>
          <t>jenny:</t>
        </r>
        <r>
          <rPr>
            <sz val="10"/>
            <rFont val="Tahoma"/>
            <family val="2"/>
          </rPr>
          <t xml:space="preserve">
example:  on-campus videoconferencing/ meeting room rental</t>
        </r>
      </text>
    </comment>
    <comment ref="C9" authorId="0">
      <text>
        <r>
          <rPr>
            <b/>
            <sz val="10"/>
            <rFont val="Tahoma"/>
            <family val="2"/>
          </rPr>
          <t>jenny:</t>
        </r>
        <r>
          <rPr>
            <sz val="10"/>
            <rFont val="Tahoma"/>
            <family val="2"/>
          </rPr>
          <t xml:space="preserve">
specify person-months in budget justification</t>
        </r>
      </text>
    </comment>
    <comment ref="C10" authorId="0">
      <text>
        <r>
          <rPr>
            <b/>
            <sz val="10"/>
            <rFont val="Tahoma"/>
            <family val="2"/>
          </rPr>
          <t>jenny:</t>
        </r>
        <r>
          <rPr>
            <sz val="10"/>
            <rFont val="Tahoma"/>
            <family val="2"/>
          </rPr>
          <t xml:space="preserve">
specify person-months in budget justification</t>
        </r>
      </text>
    </comment>
    <comment ref="C11" authorId="0">
      <text>
        <r>
          <rPr>
            <b/>
            <sz val="10"/>
            <rFont val="Tahoma"/>
            <family val="2"/>
          </rPr>
          <t>jenny:</t>
        </r>
        <r>
          <rPr>
            <sz val="10"/>
            <rFont val="Tahoma"/>
            <family val="2"/>
          </rPr>
          <t xml:space="preserve">
specify person-months in budget justification</t>
        </r>
      </text>
    </comment>
    <comment ref="C12" authorId="0">
      <text>
        <r>
          <rPr>
            <b/>
            <sz val="10"/>
            <rFont val="Tahoma"/>
            <family val="2"/>
          </rPr>
          <t>jenny:</t>
        </r>
        <r>
          <rPr>
            <sz val="10"/>
            <rFont val="Tahoma"/>
            <family val="2"/>
          </rPr>
          <t xml:space="preserve">
specify person-months in budget justification</t>
        </r>
      </text>
    </comment>
    <comment ref="C13" authorId="0">
      <text>
        <r>
          <rPr>
            <b/>
            <sz val="10"/>
            <rFont val="Tahoma"/>
            <family val="2"/>
          </rPr>
          <t>jenny:</t>
        </r>
        <r>
          <rPr>
            <sz val="10"/>
            <rFont val="Tahoma"/>
            <family val="2"/>
          </rPr>
          <t xml:space="preserve">
specify person-months in budget justification</t>
        </r>
      </text>
    </comment>
    <comment ref="C14" authorId="0">
      <text>
        <r>
          <rPr>
            <b/>
            <sz val="10"/>
            <rFont val="Tahoma"/>
            <family val="2"/>
          </rPr>
          <t>jenny:</t>
        </r>
        <r>
          <rPr>
            <sz val="10"/>
            <rFont val="Tahoma"/>
            <family val="2"/>
          </rPr>
          <t xml:space="preserve">
specify person-months in budget justification</t>
        </r>
      </text>
    </comment>
    <comment ref="C17" authorId="0">
      <text>
        <r>
          <rPr>
            <b/>
            <sz val="10"/>
            <rFont val="Tahoma"/>
            <family val="2"/>
          </rPr>
          <t>jenny:</t>
        </r>
        <r>
          <rPr>
            <sz val="10"/>
            <rFont val="Tahoma"/>
            <family val="2"/>
          </rPr>
          <t xml:space="preserve">
specify person-months in budget justification</t>
        </r>
      </text>
    </comment>
    <comment ref="C18" authorId="0">
      <text>
        <r>
          <rPr>
            <b/>
            <sz val="10"/>
            <rFont val="Tahoma"/>
            <family val="2"/>
          </rPr>
          <t>jenny:</t>
        </r>
        <r>
          <rPr>
            <sz val="10"/>
            <rFont val="Tahoma"/>
            <family val="2"/>
          </rPr>
          <t xml:space="preserve">
specify person-months in budget justification</t>
        </r>
      </text>
    </comment>
    <comment ref="C19" authorId="0">
      <text>
        <r>
          <rPr>
            <b/>
            <sz val="10"/>
            <rFont val="Tahoma"/>
            <family val="2"/>
          </rPr>
          <t>jenny:</t>
        </r>
        <r>
          <rPr>
            <sz val="10"/>
            <rFont val="Tahoma"/>
            <family val="2"/>
          </rPr>
          <t xml:space="preserve">
specify person-months in budget justification</t>
        </r>
      </text>
    </comment>
    <comment ref="C20" authorId="0">
      <text>
        <r>
          <rPr>
            <b/>
            <sz val="10"/>
            <rFont val="Tahoma"/>
            <family val="2"/>
          </rPr>
          <t>jenny:</t>
        </r>
        <r>
          <rPr>
            <sz val="10"/>
            <rFont val="Tahoma"/>
            <family val="2"/>
          </rPr>
          <t xml:space="preserve">
specify # of hours per week, # of weeks and hourly pay rate
</t>
        </r>
      </text>
    </comment>
    <comment ref="C21" authorId="0">
      <text>
        <r>
          <rPr>
            <b/>
            <sz val="10"/>
            <rFont val="Tahoma"/>
            <family val="2"/>
          </rPr>
          <t>jenny:</t>
        </r>
        <r>
          <rPr>
            <sz val="10"/>
            <rFont val="Tahoma"/>
            <family val="2"/>
          </rPr>
          <t xml:space="preserve">
specify # of hours per week, # of weeks and hourly pay rate
</t>
        </r>
      </text>
    </comment>
    <comment ref="C34" authorId="1">
      <text>
        <r>
          <rPr>
            <b/>
            <sz val="9"/>
            <rFont val="Tahoma"/>
            <family val="2"/>
          </rPr>
          <t>msmith82:</t>
        </r>
        <r>
          <rPr>
            <sz val="9"/>
            <rFont val="Tahoma"/>
            <family val="2"/>
          </rPr>
          <t xml:space="preserve">
PSC are now excluded from F&amp;A for all agencies (formerly, only NSF excluded).</t>
        </r>
      </text>
    </comment>
    <comment ref="C47" authorId="1">
      <text>
        <r>
          <rPr>
            <b/>
            <sz val="9"/>
            <rFont val="Tahoma"/>
            <family val="2"/>
          </rPr>
          <t>msmith82:</t>
        </r>
        <r>
          <rPr>
            <sz val="9"/>
            <rFont val="Tahoma"/>
            <family val="2"/>
          </rPr>
          <t xml:space="preserve">
</t>
        </r>
        <r>
          <rPr>
            <i/>
            <sz val="9"/>
            <rFont val="Tahoma"/>
            <family val="2"/>
          </rPr>
          <t>From Sec 200.68 of Uniform Guidance, effective 12/26/14:</t>
        </r>
        <r>
          <rPr>
            <sz val="9"/>
            <rFont val="Tahoma"/>
            <family val="2"/>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D1" authorId="1">
      <text>
        <r>
          <rPr>
            <b/>
            <u val="single"/>
            <sz val="9"/>
            <rFont val="Tahoma"/>
            <family val="2"/>
          </rPr>
          <t xml:space="preserve">Change to: 
</t>
        </r>
        <r>
          <rPr>
            <i/>
            <sz val="9"/>
            <rFont val="Tahoma"/>
            <family val="2"/>
          </rPr>
          <t>(On-Campus)</t>
        </r>
        <r>
          <rPr>
            <sz val="9"/>
            <rFont val="Tahoma"/>
            <family val="2"/>
          </rPr>
          <t xml:space="preserve">
</t>
        </r>
        <r>
          <rPr>
            <b/>
            <sz val="9"/>
            <rFont val="Tahoma"/>
            <family val="2"/>
          </rPr>
          <t xml:space="preserve">44.9% - </t>
        </r>
        <r>
          <rPr>
            <sz val="9"/>
            <rFont val="Tahoma"/>
            <family val="2"/>
          </rPr>
          <t xml:space="preserve">Instruction 
</t>
        </r>
        <r>
          <rPr>
            <b/>
            <sz val="9"/>
            <rFont val="Tahoma"/>
            <family val="2"/>
          </rPr>
          <t>31.7%</t>
        </r>
        <r>
          <rPr>
            <sz val="9"/>
            <rFont val="Tahoma"/>
            <family val="2"/>
          </rPr>
          <t xml:space="preserve"> - Other Sponsored Activities
</t>
        </r>
        <r>
          <rPr>
            <i/>
            <sz val="9"/>
            <rFont val="Tahoma"/>
            <family val="2"/>
          </rPr>
          <t>(Off-Campus)</t>
        </r>
        <r>
          <rPr>
            <sz val="9"/>
            <rFont val="Tahoma"/>
            <family val="2"/>
          </rPr>
          <t xml:space="preserve">
</t>
        </r>
        <r>
          <rPr>
            <b/>
            <sz val="9"/>
            <rFont val="Tahoma"/>
            <family val="2"/>
          </rPr>
          <t>25.9%</t>
        </r>
        <r>
          <rPr>
            <sz val="9"/>
            <rFont val="Tahoma"/>
            <family val="2"/>
          </rPr>
          <t xml:space="preserve"> - Sponsored Research
</t>
        </r>
        <r>
          <rPr>
            <b/>
            <sz val="9"/>
            <rFont val="Tahoma"/>
            <family val="2"/>
          </rPr>
          <t>26.0%</t>
        </r>
        <r>
          <rPr>
            <sz val="9"/>
            <rFont val="Tahoma"/>
            <family val="2"/>
          </rPr>
          <t xml:space="preserve"> - Sponsored Instruction
</t>
        </r>
        <r>
          <rPr>
            <b/>
            <sz val="9"/>
            <rFont val="Tahoma"/>
            <family val="2"/>
          </rPr>
          <t xml:space="preserve">21.7% - </t>
        </r>
        <r>
          <rPr>
            <sz val="9"/>
            <rFont val="Tahoma"/>
            <family val="2"/>
          </rPr>
          <t>Other Sponsored Activities</t>
        </r>
      </text>
    </comment>
    <comment ref="D5" authorId="0">
      <text>
        <r>
          <rPr>
            <sz val="10"/>
            <rFont val="Tahoma"/>
            <family val="2"/>
          </rPr>
          <t xml:space="preserve">During Academic Year - if enrolled &gt;1/2 time, use 0.01%.  During Summer - use 7.66% (not enrolled)
</t>
        </r>
      </text>
    </comment>
    <comment ref="D3" authorId="2">
      <text>
        <r>
          <rPr>
            <sz val="9"/>
            <rFont val="Tahoma"/>
            <family val="2"/>
          </rPr>
          <t xml:space="preserve">pre-1986 hires
= 42%
</t>
        </r>
      </text>
    </comment>
    <comment ref="C22" authorId="2">
      <text>
        <r>
          <rPr>
            <b/>
            <sz val="9"/>
            <rFont val="Tahoma"/>
            <family val="2"/>
          </rPr>
          <t>Holly Spinner:</t>
        </r>
        <r>
          <rPr>
            <sz val="9"/>
            <rFont val="Tahoma"/>
            <family val="2"/>
          </rPr>
          <t xml:space="preserve">
specify person-months in budget justification</t>
        </r>
      </text>
    </comment>
    <comment ref="D9" authorId="3">
      <text>
        <r>
          <rPr>
            <b/>
            <sz val="9"/>
            <rFont val="Tahoma"/>
            <family val="2"/>
          </rPr>
          <t>Osterbur:</t>
        </r>
        <r>
          <rPr>
            <sz val="9"/>
            <rFont val="Tahoma"/>
            <family val="2"/>
          </rPr>
          <t xml:space="preserve">
NIH has monthly salary cap of $18,491 eff 1/29/24 (annual $221,900)</t>
        </r>
      </text>
    </comment>
    <comment ref="D17" authorId="4">
      <text>
        <r>
          <rPr>
            <b/>
            <sz val="8"/>
            <rFont val="Tahoma"/>
            <family val="2"/>
          </rPr>
          <t>hspinner:</t>
        </r>
        <r>
          <rPr>
            <sz val="8"/>
            <rFont val="Tahoma"/>
            <family val="2"/>
          </rPr>
          <t xml:space="preserve">
NIH 0 level posdoc rate = $56484
</t>
        </r>
      </text>
    </comment>
    <comment ref="E17" authorId="5">
      <text>
        <r>
          <rPr>
            <b/>
            <sz val="8"/>
            <rFont val="Tahoma"/>
            <family val="2"/>
          </rPr>
          <t xml:space="preserve">hspinner:
</t>
        </r>
        <r>
          <rPr>
            <sz val="8"/>
            <rFont val="Tahoma"/>
            <family val="2"/>
          </rPr>
          <t>NIH 1 level posdoc rate = $56880</t>
        </r>
      </text>
    </comment>
    <comment ref="F17" authorId="5">
      <text>
        <r>
          <rPr>
            <b/>
            <sz val="8"/>
            <rFont val="Tahoma"/>
            <family val="2"/>
          </rPr>
          <t xml:space="preserve">hspinner:
</t>
        </r>
        <r>
          <rPr>
            <sz val="8"/>
            <rFont val="Tahoma"/>
            <family val="2"/>
          </rPr>
          <t>NIH 2 level posdoc rate = $57300</t>
        </r>
      </text>
    </comment>
    <comment ref="G17" authorId="5">
      <text>
        <r>
          <rPr>
            <b/>
            <sz val="8"/>
            <rFont val="Tahoma"/>
            <family val="2"/>
          </rPr>
          <t xml:space="preserve">hspinner:
</t>
        </r>
        <r>
          <rPr>
            <sz val="8"/>
            <rFont val="Tahoma"/>
            <family val="2"/>
          </rPr>
          <t>NIH 3 level posdoc rate = $59592</t>
        </r>
      </text>
    </comment>
    <comment ref="H17" authorId="5">
      <text>
        <r>
          <rPr>
            <b/>
            <sz val="8"/>
            <rFont val="Tahoma"/>
            <family val="2"/>
          </rPr>
          <t xml:space="preserve">hspinner:
</t>
        </r>
        <r>
          <rPr>
            <sz val="8"/>
            <rFont val="Tahoma"/>
            <family val="2"/>
          </rPr>
          <t>NIH 4 level posdoc rate = $61572</t>
        </r>
      </text>
    </comment>
    <comment ref="D19" authorId="1">
      <text>
        <r>
          <rPr>
            <b/>
            <sz val="9"/>
            <rFont val="Tahoma"/>
            <family val="2"/>
          </rPr>
          <t>slosterb:</t>
        </r>
        <r>
          <rPr>
            <sz val="9"/>
            <rFont val="Tahoma"/>
            <family val="2"/>
          </rPr>
          <t xml:space="preserve">
NIH GRA salary cap = $32,397 (based on 0 level postdoc salary, inclusive of fringe and tuition remission) 1/29/24</t>
        </r>
      </text>
    </comment>
  </commentList>
</comments>
</file>

<file path=xl/comments2.xml><?xml version="1.0" encoding="utf-8"?>
<comments xmlns="http://schemas.openxmlformats.org/spreadsheetml/2006/main">
  <authors>
    <author>jenny</author>
    <author>msmith82</author>
    <author>hspinner</author>
    <author>Mary Smith</author>
    <author>Mynatt</author>
    <author>Holly Spinner</author>
  </authors>
  <commentList>
    <comment ref="C9" authorId="0">
      <text>
        <r>
          <rPr>
            <b/>
            <sz val="10"/>
            <rFont val="Tahoma"/>
            <family val="2"/>
          </rPr>
          <t>jenny:</t>
        </r>
        <r>
          <rPr>
            <sz val="10"/>
            <rFont val="Tahoma"/>
            <family val="2"/>
          </rPr>
          <t xml:space="preserve">
specify person-months in budget justification</t>
        </r>
      </text>
    </comment>
    <comment ref="C10" authorId="0">
      <text>
        <r>
          <rPr>
            <b/>
            <sz val="10"/>
            <rFont val="Tahoma"/>
            <family val="2"/>
          </rPr>
          <t>jenny:</t>
        </r>
        <r>
          <rPr>
            <sz val="10"/>
            <rFont val="Tahoma"/>
            <family val="2"/>
          </rPr>
          <t xml:space="preserve">
specify person-months in budget justification</t>
        </r>
      </text>
    </comment>
    <comment ref="C11" authorId="0">
      <text>
        <r>
          <rPr>
            <b/>
            <sz val="10"/>
            <rFont val="Tahoma"/>
            <family val="2"/>
          </rPr>
          <t>jenny:</t>
        </r>
        <r>
          <rPr>
            <sz val="10"/>
            <rFont val="Tahoma"/>
            <family val="2"/>
          </rPr>
          <t xml:space="preserve">
specify person-months in budget justification</t>
        </r>
      </text>
    </comment>
    <comment ref="C12" authorId="0">
      <text>
        <r>
          <rPr>
            <b/>
            <sz val="10"/>
            <rFont val="Tahoma"/>
            <family val="2"/>
          </rPr>
          <t>jenny:</t>
        </r>
        <r>
          <rPr>
            <sz val="10"/>
            <rFont val="Tahoma"/>
            <family val="2"/>
          </rPr>
          <t xml:space="preserve">
specify person-months in budget justification</t>
        </r>
      </text>
    </comment>
    <comment ref="C13" authorId="0">
      <text>
        <r>
          <rPr>
            <b/>
            <sz val="10"/>
            <rFont val="Tahoma"/>
            <family val="2"/>
          </rPr>
          <t>jenny:</t>
        </r>
        <r>
          <rPr>
            <sz val="10"/>
            <rFont val="Tahoma"/>
            <family val="2"/>
          </rPr>
          <t xml:space="preserve">
specify person-months in budget justification</t>
        </r>
      </text>
    </comment>
    <comment ref="C14" authorId="0">
      <text>
        <r>
          <rPr>
            <b/>
            <sz val="10"/>
            <rFont val="Tahoma"/>
            <family val="2"/>
          </rPr>
          <t>jenny:</t>
        </r>
        <r>
          <rPr>
            <sz val="10"/>
            <rFont val="Tahoma"/>
            <family val="2"/>
          </rPr>
          <t xml:space="preserve">
specify person-months in budget justification</t>
        </r>
      </text>
    </comment>
    <comment ref="C17" authorId="0">
      <text>
        <r>
          <rPr>
            <b/>
            <sz val="10"/>
            <rFont val="Tahoma"/>
            <family val="2"/>
          </rPr>
          <t>jenny:</t>
        </r>
        <r>
          <rPr>
            <sz val="10"/>
            <rFont val="Tahoma"/>
            <family val="2"/>
          </rPr>
          <t xml:space="preserve">
specify person-months in budget justification</t>
        </r>
      </text>
    </comment>
    <comment ref="C18" authorId="0">
      <text>
        <r>
          <rPr>
            <b/>
            <sz val="10"/>
            <rFont val="Tahoma"/>
            <family val="2"/>
          </rPr>
          <t>jenny:</t>
        </r>
        <r>
          <rPr>
            <sz val="10"/>
            <rFont val="Tahoma"/>
            <family val="2"/>
          </rPr>
          <t xml:space="preserve">
specify person-months in budget justification</t>
        </r>
      </text>
    </comment>
    <comment ref="C19" authorId="0">
      <text>
        <r>
          <rPr>
            <b/>
            <sz val="10"/>
            <rFont val="Tahoma"/>
            <family val="2"/>
          </rPr>
          <t>jenny:</t>
        </r>
        <r>
          <rPr>
            <sz val="10"/>
            <rFont val="Tahoma"/>
            <family val="2"/>
          </rPr>
          <t xml:space="preserve">
specify person-months in budget justification</t>
        </r>
      </text>
    </comment>
    <comment ref="C20" authorId="0">
      <text>
        <r>
          <rPr>
            <b/>
            <sz val="10"/>
            <rFont val="Tahoma"/>
            <family val="2"/>
          </rPr>
          <t>jenny:</t>
        </r>
        <r>
          <rPr>
            <sz val="10"/>
            <rFont val="Tahoma"/>
            <family val="2"/>
          </rPr>
          <t xml:space="preserve">
specify # of hours per week, # of weeks and hourly pay rate
</t>
        </r>
      </text>
    </comment>
    <comment ref="C21" authorId="0">
      <text>
        <r>
          <rPr>
            <b/>
            <sz val="10"/>
            <rFont val="Tahoma"/>
            <family val="2"/>
          </rPr>
          <t>jenny:</t>
        </r>
        <r>
          <rPr>
            <sz val="10"/>
            <rFont val="Tahoma"/>
            <family val="2"/>
          </rPr>
          <t xml:space="preserve">
specify # of hours per week, # of weeks and hourly pay rate
</t>
        </r>
      </text>
    </comment>
    <comment ref="C22" authorId="0">
      <text>
        <r>
          <rPr>
            <b/>
            <sz val="10"/>
            <rFont val="Tahoma"/>
            <family val="2"/>
          </rPr>
          <t xml:space="preserve">Holly Spinner:
</t>
        </r>
        <r>
          <rPr>
            <sz val="10"/>
            <rFont val="Tahoma"/>
            <family val="2"/>
          </rPr>
          <t xml:space="preserve">specify person-months in budget justification
</t>
        </r>
      </text>
    </comment>
    <comment ref="C29" authorId="0">
      <text>
        <r>
          <rPr>
            <b/>
            <sz val="10"/>
            <rFont val="Tahoma"/>
            <family val="2"/>
          </rPr>
          <t>jenny:</t>
        </r>
        <r>
          <rPr>
            <sz val="10"/>
            <rFont val="Tahoma"/>
            <family val="2"/>
          </rPr>
          <t xml:space="preserve">
example:  on-campus videoconferencing/ meeting room rental</t>
        </r>
      </text>
    </comment>
    <comment ref="C34" authorId="1">
      <text>
        <r>
          <rPr>
            <b/>
            <sz val="9"/>
            <rFont val="Tahoma"/>
            <family val="2"/>
          </rPr>
          <t>msmith82:</t>
        </r>
        <r>
          <rPr>
            <sz val="9"/>
            <rFont val="Tahoma"/>
            <family val="2"/>
          </rPr>
          <t xml:space="preserve">
PSC are now excluded from F&amp;A for all agencies (formerly, only NSF excluded).</t>
        </r>
      </text>
    </comment>
    <comment ref="C47" authorId="1">
      <text>
        <r>
          <rPr>
            <b/>
            <sz val="9"/>
            <rFont val="Tahoma"/>
            <family val="2"/>
          </rPr>
          <t>msmith82:</t>
        </r>
        <r>
          <rPr>
            <sz val="9"/>
            <rFont val="Tahoma"/>
            <family val="2"/>
          </rPr>
          <t xml:space="preserve">
</t>
        </r>
        <r>
          <rPr>
            <i/>
            <sz val="9"/>
            <rFont val="Tahoma"/>
            <family val="2"/>
          </rPr>
          <t>From Sec 200.68 of Uniform Guidance, effective 12/26/14:</t>
        </r>
        <r>
          <rPr>
            <sz val="9"/>
            <rFont val="Tahoma"/>
            <family val="2"/>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D17" authorId="2">
      <text>
        <r>
          <rPr>
            <b/>
            <sz val="8"/>
            <rFont val="Tahoma"/>
            <family val="2"/>
          </rPr>
          <t>hspinner:</t>
        </r>
        <r>
          <rPr>
            <sz val="8"/>
            <rFont val="Tahoma"/>
            <family val="2"/>
          </rPr>
          <t xml:space="preserve">
NIH 0 level posdoc rate = $56484
</t>
        </r>
      </text>
    </comment>
    <comment ref="E17" authorId="3">
      <text>
        <r>
          <rPr>
            <b/>
            <sz val="8"/>
            <rFont val="Tahoma"/>
            <family val="2"/>
          </rPr>
          <t xml:space="preserve">hspinner:
</t>
        </r>
        <r>
          <rPr>
            <sz val="8"/>
            <rFont val="Tahoma"/>
            <family val="2"/>
          </rPr>
          <t>NIH 1 level posdoc rate = $56880</t>
        </r>
      </text>
    </comment>
    <comment ref="F17" authorId="3">
      <text>
        <r>
          <rPr>
            <b/>
            <sz val="8"/>
            <rFont val="Tahoma"/>
            <family val="2"/>
          </rPr>
          <t xml:space="preserve">hspinner:
</t>
        </r>
        <r>
          <rPr>
            <sz val="8"/>
            <rFont val="Tahoma"/>
            <family val="2"/>
          </rPr>
          <t>NIH 2 level posdoc rate = $57300</t>
        </r>
      </text>
    </comment>
    <comment ref="G17" authorId="3">
      <text>
        <r>
          <rPr>
            <b/>
            <sz val="8"/>
            <rFont val="Tahoma"/>
            <family val="2"/>
          </rPr>
          <t xml:space="preserve">hspinner:
</t>
        </r>
        <r>
          <rPr>
            <sz val="8"/>
            <rFont val="Tahoma"/>
            <family val="2"/>
          </rPr>
          <t>NIH 3 level posdoc rate = $59592</t>
        </r>
      </text>
    </comment>
    <comment ref="H17" authorId="3">
      <text>
        <r>
          <rPr>
            <b/>
            <sz val="8"/>
            <rFont val="Tahoma"/>
            <family val="2"/>
          </rPr>
          <t xml:space="preserve">hspinner:
</t>
        </r>
        <r>
          <rPr>
            <sz val="8"/>
            <rFont val="Tahoma"/>
            <family val="2"/>
          </rPr>
          <t>NIH 4 level posdoc rate = $61572</t>
        </r>
      </text>
    </comment>
    <comment ref="M25" authorId="4">
      <text>
        <r>
          <rPr>
            <b/>
            <sz val="9"/>
            <rFont val="Tahoma"/>
            <family val="2"/>
          </rPr>
          <t>Osterbur:</t>
        </r>
        <r>
          <rPr>
            <sz val="9"/>
            <rFont val="Tahoma"/>
            <family val="2"/>
          </rPr>
          <t xml:space="preserve">
NIH PDRA starting rate is $56484.  Campus miminum is $44,505.
4/26/23</t>
        </r>
      </text>
    </comment>
    <comment ref="D1" authorId="1">
      <text>
        <r>
          <rPr>
            <b/>
            <u val="single"/>
            <sz val="9"/>
            <rFont val="Tahoma"/>
            <family val="2"/>
          </rPr>
          <t xml:space="preserve">Change to: 
</t>
        </r>
        <r>
          <rPr>
            <i/>
            <sz val="9"/>
            <rFont val="Tahoma"/>
            <family val="2"/>
          </rPr>
          <t>(On-Campus)</t>
        </r>
        <r>
          <rPr>
            <sz val="9"/>
            <rFont val="Tahoma"/>
            <family val="2"/>
          </rPr>
          <t xml:space="preserve">
</t>
        </r>
        <r>
          <rPr>
            <b/>
            <sz val="9"/>
            <rFont val="Tahoma"/>
            <family val="2"/>
          </rPr>
          <t xml:space="preserve">44.9% - </t>
        </r>
        <r>
          <rPr>
            <sz val="9"/>
            <rFont val="Tahoma"/>
            <family val="2"/>
          </rPr>
          <t xml:space="preserve">Instruction 
</t>
        </r>
        <r>
          <rPr>
            <b/>
            <sz val="9"/>
            <rFont val="Tahoma"/>
            <family val="2"/>
          </rPr>
          <t>31.7%</t>
        </r>
        <r>
          <rPr>
            <sz val="9"/>
            <rFont val="Tahoma"/>
            <family val="2"/>
          </rPr>
          <t xml:space="preserve"> - Other Sponsored Activities
</t>
        </r>
        <r>
          <rPr>
            <i/>
            <sz val="9"/>
            <rFont val="Tahoma"/>
            <family val="2"/>
          </rPr>
          <t>(Off-Campus)</t>
        </r>
        <r>
          <rPr>
            <sz val="9"/>
            <rFont val="Tahoma"/>
            <family val="2"/>
          </rPr>
          <t xml:space="preserve">
</t>
        </r>
        <r>
          <rPr>
            <b/>
            <sz val="9"/>
            <rFont val="Tahoma"/>
            <family val="2"/>
          </rPr>
          <t>25.9%</t>
        </r>
        <r>
          <rPr>
            <sz val="9"/>
            <rFont val="Tahoma"/>
            <family val="2"/>
          </rPr>
          <t xml:space="preserve"> - Sponsored Research
</t>
        </r>
        <r>
          <rPr>
            <b/>
            <sz val="9"/>
            <rFont val="Tahoma"/>
            <family val="2"/>
          </rPr>
          <t>26.0%</t>
        </r>
        <r>
          <rPr>
            <sz val="9"/>
            <rFont val="Tahoma"/>
            <family val="2"/>
          </rPr>
          <t xml:space="preserve"> - Sponsored Instruction
</t>
        </r>
        <r>
          <rPr>
            <b/>
            <sz val="9"/>
            <rFont val="Tahoma"/>
            <family val="2"/>
          </rPr>
          <t xml:space="preserve">21.7% - </t>
        </r>
        <r>
          <rPr>
            <sz val="9"/>
            <rFont val="Tahoma"/>
            <family val="2"/>
          </rPr>
          <t>Other Sponsored Activities</t>
        </r>
      </text>
    </comment>
    <comment ref="D3" authorId="5">
      <text>
        <r>
          <rPr>
            <sz val="9"/>
            <rFont val="Tahoma"/>
            <family val="2"/>
          </rPr>
          <t xml:space="preserve">pre-1986 hires
= 42%
</t>
        </r>
      </text>
    </comment>
    <comment ref="D5" authorId="0">
      <text>
        <r>
          <rPr>
            <sz val="10"/>
            <rFont val="Tahoma"/>
            <family val="2"/>
          </rPr>
          <t xml:space="preserve">During Academic Year - if enrolled &gt;1/2 time, use 0.01%.  During Summer - use 7.66% (not enrolled)
</t>
        </r>
      </text>
    </comment>
    <comment ref="D9" authorId="4">
      <text>
        <r>
          <rPr>
            <b/>
            <sz val="9"/>
            <rFont val="Tahoma"/>
            <family val="2"/>
          </rPr>
          <t>Osterbur:</t>
        </r>
        <r>
          <rPr>
            <sz val="9"/>
            <rFont val="Tahoma"/>
            <family val="2"/>
          </rPr>
          <t xml:space="preserve">
NIH has monthly salary cap of $18,491 eff 1/29/24 (annual $221,900)</t>
        </r>
      </text>
    </comment>
    <comment ref="D19" authorId="1">
      <text>
        <r>
          <rPr>
            <b/>
            <sz val="9"/>
            <rFont val="Tahoma"/>
            <family val="2"/>
          </rPr>
          <t>slosterb:</t>
        </r>
        <r>
          <rPr>
            <sz val="9"/>
            <rFont val="Tahoma"/>
            <family val="2"/>
          </rPr>
          <t xml:space="preserve">
NIH GRA salary cap = $32,397 (based on 0 level postdoc salary, inclusive of fringe and tuition remission) 1/29/24</t>
        </r>
      </text>
    </comment>
  </commentList>
</comments>
</file>

<file path=xl/comments3.xml><?xml version="1.0" encoding="utf-8"?>
<comments xmlns="http://schemas.openxmlformats.org/spreadsheetml/2006/main">
  <authors>
    <author>jenny</author>
    <author>msmith82</author>
    <author>hspinner</author>
    <author>Mary Smith</author>
    <author>Mynatt</author>
    <author>Holly Spinner</author>
  </authors>
  <commentList>
    <comment ref="C9" authorId="0">
      <text>
        <r>
          <rPr>
            <b/>
            <sz val="10"/>
            <rFont val="Tahoma"/>
            <family val="2"/>
          </rPr>
          <t>jenny:</t>
        </r>
        <r>
          <rPr>
            <sz val="10"/>
            <rFont val="Tahoma"/>
            <family val="2"/>
          </rPr>
          <t xml:space="preserve">
specify person-months in budget justification</t>
        </r>
      </text>
    </comment>
    <comment ref="C10" authorId="0">
      <text>
        <r>
          <rPr>
            <b/>
            <sz val="10"/>
            <rFont val="Tahoma"/>
            <family val="2"/>
          </rPr>
          <t>jenny:</t>
        </r>
        <r>
          <rPr>
            <sz val="10"/>
            <rFont val="Tahoma"/>
            <family val="2"/>
          </rPr>
          <t xml:space="preserve">
specify person-months in budget justification</t>
        </r>
      </text>
    </comment>
    <comment ref="C11" authorId="0">
      <text>
        <r>
          <rPr>
            <b/>
            <sz val="10"/>
            <rFont val="Tahoma"/>
            <family val="2"/>
          </rPr>
          <t>jenny:</t>
        </r>
        <r>
          <rPr>
            <sz val="10"/>
            <rFont val="Tahoma"/>
            <family val="2"/>
          </rPr>
          <t xml:space="preserve">
specify person-months in budget justification</t>
        </r>
      </text>
    </comment>
    <comment ref="C12" authorId="0">
      <text>
        <r>
          <rPr>
            <b/>
            <sz val="10"/>
            <rFont val="Tahoma"/>
            <family val="2"/>
          </rPr>
          <t>jenny:</t>
        </r>
        <r>
          <rPr>
            <sz val="10"/>
            <rFont val="Tahoma"/>
            <family val="2"/>
          </rPr>
          <t xml:space="preserve">
specify person-months in budget justification</t>
        </r>
      </text>
    </comment>
    <comment ref="C13" authorId="0">
      <text>
        <r>
          <rPr>
            <b/>
            <sz val="10"/>
            <rFont val="Tahoma"/>
            <family val="2"/>
          </rPr>
          <t>jenny:</t>
        </r>
        <r>
          <rPr>
            <sz val="10"/>
            <rFont val="Tahoma"/>
            <family val="2"/>
          </rPr>
          <t xml:space="preserve">
specify person-months in budget justification</t>
        </r>
      </text>
    </comment>
    <comment ref="C14" authorId="0">
      <text>
        <r>
          <rPr>
            <b/>
            <sz val="10"/>
            <rFont val="Tahoma"/>
            <family val="2"/>
          </rPr>
          <t>jenny:</t>
        </r>
        <r>
          <rPr>
            <sz val="10"/>
            <rFont val="Tahoma"/>
            <family val="2"/>
          </rPr>
          <t xml:space="preserve">
specify person-months in budget justification</t>
        </r>
      </text>
    </comment>
    <comment ref="C17" authorId="0">
      <text>
        <r>
          <rPr>
            <b/>
            <sz val="10"/>
            <rFont val="Tahoma"/>
            <family val="2"/>
          </rPr>
          <t>jenny:</t>
        </r>
        <r>
          <rPr>
            <sz val="10"/>
            <rFont val="Tahoma"/>
            <family val="2"/>
          </rPr>
          <t xml:space="preserve">
specify person-months in budget justification</t>
        </r>
      </text>
    </comment>
    <comment ref="C18" authorId="0">
      <text>
        <r>
          <rPr>
            <b/>
            <sz val="10"/>
            <rFont val="Tahoma"/>
            <family val="2"/>
          </rPr>
          <t>jenny:</t>
        </r>
        <r>
          <rPr>
            <sz val="10"/>
            <rFont val="Tahoma"/>
            <family val="2"/>
          </rPr>
          <t xml:space="preserve">
specify person-months in budget justification</t>
        </r>
      </text>
    </comment>
    <comment ref="C19" authorId="0">
      <text>
        <r>
          <rPr>
            <b/>
            <sz val="10"/>
            <rFont val="Tahoma"/>
            <family val="2"/>
          </rPr>
          <t>jenny:</t>
        </r>
        <r>
          <rPr>
            <sz val="10"/>
            <rFont val="Tahoma"/>
            <family val="2"/>
          </rPr>
          <t xml:space="preserve">
specify person-months in budget justification</t>
        </r>
      </text>
    </comment>
    <comment ref="C20" authorId="0">
      <text>
        <r>
          <rPr>
            <b/>
            <sz val="10"/>
            <rFont val="Tahoma"/>
            <family val="2"/>
          </rPr>
          <t>jenny:</t>
        </r>
        <r>
          <rPr>
            <sz val="10"/>
            <rFont val="Tahoma"/>
            <family val="2"/>
          </rPr>
          <t xml:space="preserve">
specify # of hours per week, # of weeks and hourly pay rate
</t>
        </r>
      </text>
    </comment>
    <comment ref="C21" authorId="0">
      <text>
        <r>
          <rPr>
            <b/>
            <sz val="10"/>
            <rFont val="Tahoma"/>
            <family val="2"/>
          </rPr>
          <t>jenny:</t>
        </r>
        <r>
          <rPr>
            <sz val="10"/>
            <rFont val="Tahoma"/>
            <family val="2"/>
          </rPr>
          <t xml:space="preserve">
specify # of hours per week, # of weeks and hourly pay rate
</t>
        </r>
      </text>
    </comment>
    <comment ref="C22" authorId="0">
      <text>
        <r>
          <rPr>
            <b/>
            <sz val="10"/>
            <rFont val="Tahoma"/>
            <family val="2"/>
          </rPr>
          <t xml:space="preserve">Holly Spinner:
</t>
        </r>
        <r>
          <rPr>
            <sz val="10"/>
            <rFont val="Tahoma"/>
            <family val="2"/>
          </rPr>
          <t xml:space="preserve">specify person-months in budget justification
</t>
        </r>
      </text>
    </comment>
    <comment ref="C29" authorId="0">
      <text>
        <r>
          <rPr>
            <b/>
            <sz val="10"/>
            <rFont val="Tahoma"/>
            <family val="2"/>
          </rPr>
          <t>jenny:</t>
        </r>
        <r>
          <rPr>
            <sz val="10"/>
            <rFont val="Tahoma"/>
            <family val="2"/>
          </rPr>
          <t xml:space="preserve">
example:  on-campus videoconferencing/ meeting room rental</t>
        </r>
      </text>
    </comment>
    <comment ref="C34" authorId="1">
      <text>
        <r>
          <rPr>
            <b/>
            <sz val="9"/>
            <rFont val="Tahoma"/>
            <family val="2"/>
          </rPr>
          <t>msmith82:</t>
        </r>
        <r>
          <rPr>
            <sz val="9"/>
            <rFont val="Tahoma"/>
            <family val="2"/>
          </rPr>
          <t xml:space="preserve">
PSC are now excluded from F&amp;A for all agencies (formerly, only NSF excluded).</t>
        </r>
      </text>
    </comment>
    <comment ref="C47" authorId="1">
      <text>
        <r>
          <rPr>
            <b/>
            <sz val="9"/>
            <rFont val="Tahoma"/>
            <family val="2"/>
          </rPr>
          <t>msmith82:</t>
        </r>
        <r>
          <rPr>
            <sz val="9"/>
            <rFont val="Tahoma"/>
            <family val="2"/>
          </rPr>
          <t xml:space="preserve">
</t>
        </r>
        <r>
          <rPr>
            <i/>
            <sz val="9"/>
            <rFont val="Tahoma"/>
            <family val="2"/>
          </rPr>
          <t>From Sec 200.68 of Uniform Guidance, effective 12/26/14:</t>
        </r>
        <r>
          <rPr>
            <sz val="9"/>
            <rFont val="Tahoma"/>
            <family val="2"/>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D17" authorId="2">
      <text>
        <r>
          <rPr>
            <b/>
            <sz val="8"/>
            <rFont val="Tahoma"/>
            <family val="2"/>
          </rPr>
          <t>hspinner:</t>
        </r>
        <r>
          <rPr>
            <sz val="8"/>
            <rFont val="Tahoma"/>
            <family val="2"/>
          </rPr>
          <t xml:space="preserve">
NIH 0 level posdoc rate = $56484
</t>
        </r>
      </text>
    </comment>
    <comment ref="E17" authorId="3">
      <text>
        <r>
          <rPr>
            <b/>
            <sz val="8"/>
            <rFont val="Tahoma"/>
            <family val="2"/>
          </rPr>
          <t xml:space="preserve">hspinner:
</t>
        </r>
        <r>
          <rPr>
            <sz val="8"/>
            <rFont val="Tahoma"/>
            <family val="2"/>
          </rPr>
          <t>NIH 1 level posdoc rate = $56880</t>
        </r>
      </text>
    </comment>
    <comment ref="F17" authorId="3">
      <text>
        <r>
          <rPr>
            <b/>
            <sz val="8"/>
            <rFont val="Tahoma"/>
            <family val="2"/>
          </rPr>
          <t xml:space="preserve">hspinner:
</t>
        </r>
        <r>
          <rPr>
            <sz val="8"/>
            <rFont val="Tahoma"/>
            <family val="2"/>
          </rPr>
          <t>NIH 2 level posdoc rate = $57300</t>
        </r>
      </text>
    </comment>
    <comment ref="G17" authorId="3">
      <text>
        <r>
          <rPr>
            <b/>
            <sz val="8"/>
            <rFont val="Tahoma"/>
            <family val="2"/>
          </rPr>
          <t xml:space="preserve">hspinner:
</t>
        </r>
        <r>
          <rPr>
            <sz val="8"/>
            <rFont val="Tahoma"/>
            <family val="2"/>
          </rPr>
          <t>NIH 3 level posdoc rate = $59592</t>
        </r>
      </text>
    </comment>
    <comment ref="H17" authorId="3">
      <text>
        <r>
          <rPr>
            <b/>
            <sz val="8"/>
            <rFont val="Tahoma"/>
            <family val="2"/>
          </rPr>
          <t xml:space="preserve">hspinner:
</t>
        </r>
        <r>
          <rPr>
            <sz val="8"/>
            <rFont val="Tahoma"/>
            <family val="2"/>
          </rPr>
          <t>NIH 4 level posdoc rate = $61572</t>
        </r>
      </text>
    </comment>
    <comment ref="M25" authorId="4">
      <text>
        <r>
          <rPr>
            <b/>
            <sz val="9"/>
            <rFont val="Tahoma"/>
            <family val="2"/>
          </rPr>
          <t>Osterbur:</t>
        </r>
        <r>
          <rPr>
            <sz val="9"/>
            <rFont val="Tahoma"/>
            <family val="2"/>
          </rPr>
          <t xml:space="preserve">
NIH PDRA starting rate is $56484.  Campus miminum is $44,505.
4/26/23</t>
        </r>
      </text>
    </comment>
    <comment ref="D1" authorId="1">
      <text>
        <r>
          <rPr>
            <b/>
            <u val="single"/>
            <sz val="9"/>
            <rFont val="Tahoma"/>
            <family val="2"/>
          </rPr>
          <t xml:space="preserve">Change to: 
</t>
        </r>
        <r>
          <rPr>
            <i/>
            <sz val="9"/>
            <rFont val="Tahoma"/>
            <family val="2"/>
          </rPr>
          <t>(On-Campus)</t>
        </r>
        <r>
          <rPr>
            <sz val="9"/>
            <rFont val="Tahoma"/>
            <family val="2"/>
          </rPr>
          <t xml:space="preserve">
</t>
        </r>
        <r>
          <rPr>
            <b/>
            <sz val="9"/>
            <rFont val="Tahoma"/>
            <family val="2"/>
          </rPr>
          <t xml:space="preserve">44.9% - </t>
        </r>
        <r>
          <rPr>
            <sz val="9"/>
            <rFont val="Tahoma"/>
            <family val="2"/>
          </rPr>
          <t xml:space="preserve">Instruction 
</t>
        </r>
        <r>
          <rPr>
            <b/>
            <sz val="9"/>
            <rFont val="Tahoma"/>
            <family val="2"/>
          </rPr>
          <t>31.7%</t>
        </r>
        <r>
          <rPr>
            <sz val="9"/>
            <rFont val="Tahoma"/>
            <family val="2"/>
          </rPr>
          <t xml:space="preserve"> - Other Sponsored Activities
</t>
        </r>
        <r>
          <rPr>
            <i/>
            <sz val="9"/>
            <rFont val="Tahoma"/>
            <family val="2"/>
          </rPr>
          <t>(Off-Campus)</t>
        </r>
        <r>
          <rPr>
            <sz val="9"/>
            <rFont val="Tahoma"/>
            <family val="2"/>
          </rPr>
          <t xml:space="preserve">
</t>
        </r>
        <r>
          <rPr>
            <b/>
            <sz val="9"/>
            <rFont val="Tahoma"/>
            <family val="2"/>
          </rPr>
          <t>25.9%</t>
        </r>
        <r>
          <rPr>
            <sz val="9"/>
            <rFont val="Tahoma"/>
            <family val="2"/>
          </rPr>
          <t xml:space="preserve"> - Sponsored Research
</t>
        </r>
        <r>
          <rPr>
            <b/>
            <sz val="9"/>
            <rFont val="Tahoma"/>
            <family val="2"/>
          </rPr>
          <t>26.0%</t>
        </r>
        <r>
          <rPr>
            <sz val="9"/>
            <rFont val="Tahoma"/>
            <family val="2"/>
          </rPr>
          <t xml:space="preserve"> - Sponsored Instruction
</t>
        </r>
        <r>
          <rPr>
            <b/>
            <sz val="9"/>
            <rFont val="Tahoma"/>
            <family val="2"/>
          </rPr>
          <t xml:space="preserve">21.7% - </t>
        </r>
        <r>
          <rPr>
            <sz val="9"/>
            <rFont val="Tahoma"/>
            <family val="2"/>
          </rPr>
          <t>Other Sponsored Activities</t>
        </r>
      </text>
    </comment>
    <comment ref="D3" authorId="5">
      <text>
        <r>
          <rPr>
            <sz val="9"/>
            <rFont val="Tahoma"/>
            <family val="2"/>
          </rPr>
          <t xml:space="preserve">pre-1986 hires
= 42%
</t>
        </r>
      </text>
    </comment>
    <comment ref="D5" authorId="0">
      <text>
        <r>
          <rPr>
            <sz val="10"/>
            <rFont val="Tahoma"/>
            <family val="2"/>
          </rPr>
          <t xml:space="preserve">During Academic Year - if enrolled &gt;1/2 time, use 0.01%.  During Summer - use 7.66% (not enrolled)
</t>
        </r>
      </text>
    </comment>
    <comment ref="D9" authorId="4">
      <text>
        <r>
          <rPr>
            <b/>
            <sz val="9"/>
            <rFont val="Tahoma"/>
            <family val="2"/>
          </rPr>
          <t>Osterbur:</t>
        </r>
        <r>
          <rPr>
            <sz val="9"/>
            <rFont val="Tahoma"/>
            <family val="2"/>
          </rPr>
          <t xml:space="preserve">
NIH has monthly salary cap of $18,491 eff 1/29/24 (annual $221,900)</t>
        </r>
      </text>
    </comment>
    <comment ref="D19" authorId="1">
      <text>
        <r>
          <rPr>
            <b/>
            <sz val="9"/>
            <rFont val="Tahoma"/>
            <family val="2"/>
          </rPr>
          <t>slosterb:</t>
        </r>
        <r>
          <rPr>
            <sz val="9"/>
            <rFont val="Tahoma"/>
            <family val="2"/>
          </rPr>
          <t xml:space="preserve">
NIH GRA salary cap = $32,397 (based on 0 level postdoc salary, inclusive of fringe and tuition remission) 1/29/24</t>
        </r>
      </text>
    </comment>
  </commentList>
</comments>
</file>

<file path=xl/comments4.xml><?xml version="1.0" encoding="utf-8"?>
<comments xmlns="http://schemas.openxmlformats.org/spreadsheetml/2006/main">
  <authors>
    <author>jenny</author>
    <author>msmith82</author>
    <author>hspinner</author>
    <author>Mary Smith</author>
    <author>Holly Spinner</author>
    <author>Mynatt</author>
  </authors>
  <commentList>
    <comment ref="C9" authorId="0">
      <text>
        <r>
          <rPr>
            <b/>
            <sz val="10"/>
            <rFont val="Tahoma"/>
            <family val="2"/>
          </rPr>
          <t>jenny:</t>
        </r>
        <r>
          <rPr>
            <sz val="10"/>
            <rFont val="Tahoma"/>
            <family val="2"/>
          </rPr>
          <t xml:space="preserve">
specify person-months in budget justification</t>
        </r>
      </text>
    </comment>
    <comment ref="C10" authorId="0">
      <text>
        <r>
          <rPr>
            <b/>
            <sz val="10"/>
            <rFont val="Tahoma"/>
            <family val="2"/>
          </rPr>
          <t>jenny:</t>
        </r>
        <r>
          <rPr>
            <sz val="10"/>
            <rFont val="Tahoma"/>
            <family val="2"/>
          </rPr>
          <t xml:space="preserve">
specify person-months in budget justification</t>
        </r>
      </text>
    </comment>
    <comment ref="C11" authorId="0">
      <text>
        <r>
          <rPr>
            <b/>
            <sz val="10"/>
            <rFont val="Tahoma"/>
            <family val="2"/>
          </rPr>
          <t>jenny:</t>
        </r>
        <r>
          <rPr>
            <sz val="10"/>
            <rFont val="Tahoma"/>
            <family val="2"/>
          </rPr>
          <t xml:space="preserve">
specify person-months in budget justification</t>
        </r>
      </text>
    </comment>
    <comment ref="C12" authorId="0">
      <text>
        <r>
          <rPr>
            <b/>
            <sz val="10"/>
            <rFont val="Tahoma"/>
            <family val="2"/>
          </rPr>
          <t>jenny:</t>
        </r>
        <r>
          <rPr>
            <sz val="10"/>
            <rFont val="Tahoma"/>
            <family val="2"/>
          </rPr>
          <t xml:space="preserve">
specify person-months in budget justification</t>
        </r>
      </text>
    </comment>
    <comment ref="C13" authorId="0">
      <text>
        <r>
          <rPr>
            <b/>
            <sz val="10"/>
            <rFont val="Tahoma"/>
            <family val="2"/>
          </rPr>
          <t>jenny:</t>
        </r>
        <r>
          <rPr>
            <sz val="10"/>
            <rFont val="Tahoma"/>
            <family val="2"/>
          </rPr>
          <t xml:space="preserve">
specify person-months in budget justification</t>
        </r>
      </text>
    </comment>
    <comment ref="C14" authorId="0">
      <text>
        <r>
          <rPr>
            <b/>
            <sz val="10"/>
            <rFont val="Tahoma"/>
            <family val="2"/>
          </rPr>
          <t>jenny:</t>
        </r>
        <r>
          <rPr>
            <sz val="10"/>
            <rFont val="Tahoma"/>
            <family val="2"/>
          </rPr>
          <t xml:space="preserve">
specify person-months in budget justification</t>
        </r>
      </text>
    </comment>
    <comment ref="C17" authorId="0">
      <text>
        <r>
          <rPr>
            <b/>
            <sz val="10"/>
            <rFont val="Tahoma"/>
            <family val="2"/>
          </rPr>
          <t>jenny:</t>
        </r>
        <r>
          <rPr>
            <sz val="10"/>
            <rFont val="Tahoma"/>
            <family val="2"/>
          </rPr>
          <t xml:space="preserve">
specify person-months in budget justification</t>
        </r>
      </text>
    </comment>
    <comment ref="C18" authorId="0">
      <text>
        <r>
          <rPr>
            <b/>
            <sz val="10"/>
            <rFont val="Tahoma"/>
            <family val="2"/>
          </rPr>
          <t>jenny:</t>
        </r>
        <r>
          <rPr>
            <sz val="10"/>
            <rFont val="Tahoma"/>
            <family val="2"/>
          </rPr>
          <t xml:space="preserve">
specify person-months in budget justification</t>
        </r>
      </text>
    </comment>
    <comment ref="C19" authorId="0">
      <text>
        <r>
          <rPr>
            <b/>
            <sz val="10"/>
            <rFont val="Tahoma"/>
            <family val="2"/>
          </rPr>
          <t>jenny:</t>
        </r>
        <r>
          <rPr>
            <sz val="10"/>
            <rFont val="Tahoma"/>
            <family val="2"/>
          </rPr>
          <t xml:space="preserve">
specify person-months in budget justification</t>
        </r>
      </text>
    </comment>
    <comment ref="C20" authorId="0">
      <text>
        <r>
          <rPr>
            <b/>
            <sz val="10"/>
            <rFont val="Tahoma"/>
            <family val="2"/>
          </rPr>
          <t>jenny:</t>
        </r>
        <r>
          <rPr>
            <sz val="10"/>
            <rFont val="Tahoma"/>
            <family val="2"/>
          </rPr>
          <t xml:space="preserve">
specify # of hours per week, # of weeks and hourly pay rate
</t>
        </r>
      </text>
    </comment>
    <comment ref="C21" authorId="0">
      <text>
        <r>
          <rPr>
            <b/>
            <sz val="10"/>
            <rFont val="Tahoma"/>
            <family val="2"/>
          </rPr>
          <t>jenny:</t>
        </r>
        <r>
          <rPr>
            <sz val="10"/>
            <rFont val="Tahoma"/>
            <family val="2"/>
          </rPr>
          <t xml:space="preserve">
specify # of hours per week, # of weeks and hourly pay rate
</t>
        </r>
      </text>
    </comment>
    <comment ref="C22" authorId="0">
      <text>
        <r>
          <rPr>
            <b/>
            <sz val="10"/>
            <rFont val="Tahoma"/>
            <family val="2"/>
          </rPr>
          <t xml:space="preserve">Holly Spinner:
</t>
        </r>
        <r>
          <rPr>
            <sz val="10"/>
            <rFont val="Tahoma"/>
            <family val="2"/>
          </rPr>
          <t xml:space="preserve">specify person-months in budget justification
</t>
        </r>
      </text>
    </comment>
    <comment ref="C29" authorId="0">
      <text>
        <r>
          <rPr>
            <b/>
            <sz val="10"/>
            <rFont val="Tahoma"/>
            <family val="2"/>
          </rPr>
          <t>jenny:</t>
        </r>
        <r>
          <rPr>
            <sz val="10"/>
            <rFont val="Tahoma"/>
            <family val="2"/>
          </rPr>
          <t xml:space="preserve">
example:  on-campus videoconferencing/ meeting room rental</t>
        </r>
      </text>
    </comment>
    <comment ref="C34" authorId="1">
      <text>
        <r>
          <rPr>
            <b/>
            <sz val="9"/>
            <rFont val="Tahoma"/>
            <family val="2"/>
          </rPr>
          <t>msmith82:</t>
        </r>
        <r>
          <rPr>
            <sz val="9"/>
            <rFont val="Tahoma"/>
            <family val="2"/>
          </rPr>
          <t xml:space="preserve">
PSC are now excluded from F&amp;A for all agencies (formerly, only NSF excluded).</t>
        </r>
      </text>
    </comment>
    <comment ref="C47" authorId="1">
      <text>
        <r>
          <rPr>
            <b/>
            <sz val="9"/>
            <rFont val="Tahoma"/>
            <family val="2"/>
          </rPr>
          <t>msmith82:</t>
        </r>
        <r>
          <rPr>
            <sz val="9"/>
            <rFont val="Tahoma"/>
            <family val="2"/>
          </rPr>
          <t xml:space="preserve">
</t>
        </r>
        <r>
          <rPr>
            <i/>
            <sz val="9"/>
            <rFont val="Tahoma"/>
            <family val="2"/>
          </rPr>
          <t>From Sec 200.68 of Uniform Guidance, effective 12/26/14:</t>
        </r>
        <r>
          <rPr>
            <sz val="9"/>
            <rFont val="Tahoma"/>
            <family val="2"/>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text>
    </comment>
    <comment ref="D17" authorId="2">
      <text>
        <r>
          <rPr>
            <b/>
            <sz val="8"/>
            <rFont val="Tahoma"/>
            <family val="2"/>
          </rPr>
          <t>hspinner:</t>
        </r>
        <r>
          <rPr>
            <sz val="8"/>
            <rFont val="Tahoma"/>
            <family val="2"/>
          </rPr>
          <t xml:space="preserve">
NIH 0 level posdoc rate = $56484
</t>
        </r>
      </text>
    </comment>
    <comment ref="E17" authorId="3">
      <text>
        <r>
          <rPr>
            <b/>
            <sz val="8"/>
            <rFont val="Tahoma"/>
            <family val="2"/>
          </rPr>
          <t xml:space="preserve">hspinner:
</t>
        </r>
        <r>
          <rPr>
            <sz val="8"/>
            <rFont val="Tahoma"/>
            <family val="2"/>
          </rPr>
          <t>NIH 1 level posdoc rate = $56880</t>
        </r>
      </text>
    </comment>
    <comment ref="F17" authorId="3">
      <text>
        <r>
          <rPr>
            <b/>
            <sz val="8"/>
            <rFont val="Tahoma"/>
            <family val="2"/>
          </rPr>
          <t xml:space="preserve">hspinner:
</t>
        </r>
        <r>
          <rPr>
            <sz val="8"/>
            <rFont val="Tahoma"/>
            <family val="2"/>
          </rPr>
          <t>NIH 2 level posdoc rate = $57300</t>
        </r>
      </text>
    </comment>
    <comment ref="G17" authorId="3">
      <text>
        <r>
          <rPr>
            <b/>
            <sz val="8"/>
            <rFont val="Tahoma"/>
            <family val="2"/>
          </rPr>
          <t xml:space="preserve">hspinner:
</t>
        </r>
        <r>
          <rPr>
            <sz val="8"/>
            <rFont val="Tahoma"/>
            <family val="2"/>
          </rPr>
          <t>NIH 3 level posdoc rate = $59592</t>
        </r>
      </text>
    </comment>
    <comment ref="H17" authorId="3">
      <text>
        <r>
          <rPr>
            <b/>
            <sz val="8"/>
            <rFont val="Tahoma"/>
            <family val="2"/>
          </rPr>
          <t xml:space="preserve">hspinner:
</t>
        </r>
        <r>
          <rPr>
            <sz val="8"/>
            <rFont val="Tahoma"/>
            <family val="2"/>
          </rPr>
          <t>NIH 4 level posdoc rate = $61572</t>
        </r>
      </text>
    </comment>
    <comment ref="D1" authorId="1">
      <text>
        <r>
          <rPr>
            <b/>
            <u val="single"/>
            <sz val="9"/>
            <rFont val="Tahoma"/>
            <family val="2"/>
          </rPr>
          <t xml:space="preserve">Change to: 
</t>
        </r>
        <r>
          <rPr>
            <i/>
            <sz val="9"/>
            <rFont val="Tahoma"/>
            <family val="2"/>
          </rPr>
          <t>(On-Campus)</t>
        </r>
        <r>
          <rPr>
            <sz val="9"/>
            <rFont val="Tahoma"/>
            <family val="2"/>
          </rPr>
          <t xml:space="preserve">
</t>
        </r>
        <r>
          <rPr>
            <b/>
            <sz val="9"/>
            <rFont val="Tahoma"/>
            <family val="2"/>
          </rPr>
          <t xml:space="preserve">44.9% - </t>
        </r>
        <r>
          <rPr>
            <sz val="9"/>
            <rFont val="Tahoma"/>
            <family val="2"/>
          </rPr>
          <t xml:space="preserve">Instruction 
</t>
        </r>
        <r>
          <rPr>
            <b/>
            <sz val="9"/>
            <rFont val="Tahoma"/>
            <family val="2"/>
          </rPr>
          <t>31.7%</t>
        </r>
        <r>
          <rPr>
            <sz val="9"/>
            <rFont val="Tahoma"/>
            <family val="2"/>
          </rPr>
          <t xml:space="preserve"> - Other Sponsored Activities
</t>
        </r>
        <r>
          <rPr>
            <i/>
            <sz val="9"/>
            <rFont val="Tahoma"/>
            <family val="2"/>
          </rPr>
          <t>(Off-Campus)</t>
        </r>
        <r>
          <rPr>
            <sz val="9"/>
            <rFont val="Tahoma"/>
            <family val="2"/>
          </rPr>
          <t xml:space="preserve">
</t>
        </r>
        <r>
          <rPr>
            <b/>
            <sz val="9"/>
            <rFont val="Tahoma"/>
            <family val="2"/>
          </rPr>
          <t>25.9%</t>
        </r>
        <r>
          <rPr>
            <sz val="9"/>
            <rFont val="Tahoma"/>
            <family val="2"/>
          </rPr>
          <t xml:space="preserve"> - Sponsored Research
</t>
        </r>
        <r>
          <rPr>
            <b/>
            <sz val="9"/>
            <rFont val="Tahoma"/>
            <family val="2"/>
          </rPr>
          <t>26.0%</t>
        </r>
        <r>
          <rPr>
            <sz val="9"/>
            <rFont val="Tahoma"/>
            <family val="2"/>
          </rPr>
          <t xml:space="preserve"> - Sponsored Instruction
</t>
        </r>
        <r>
          <rPr>
            <b/>
            <sz val="9"/>
            <rFont val="Tahoma"/>
            <family val="2"/>
          </rPr>
          <t xml:space="preserve">21.7% - </t>
        </r>
        <r>
          <rPr>
            <sz val="9"/>
            <rFont val="Tahoma"/>
            <family val="2"/>
          </rPr>
          <t>Other Sponsored Activities</t>
        </r>
      </text>
    </comment>
    <comment ref="D3" authorId="4">
      <text>
        <r>
          <rPr>
            <sz val="9"/>
            <rFont val="Tahoma"/>
            <family val="2"/>
          </rPr>
          <t xml:space="preserve">pre-1986 hires
= 42%
</t>
        </r>
      </text>
    </comment>
    <comment ref="D5" authorId="0">
      <text>
        <r>
          <rPr>
            <sz val="10"/>
            <rFont val="Tahoma"/>
            <family val="2"/>
          </rPr>
          <t xml:space="preserve">During Academic Year - if enrolled &gt;1/2 time, use 0.01%.  During Summer - use 7.66% (not enrolled)
</t>
        </r>
      </text>
    </comment>
    <comment ref="D9" authorId="5">
      <text>
        <r>
          <rPr>
            <b/>
            <sz val="9"/>
            <rFont val="Tahoma"/>
            <family val="2"/>
          </rPr>
          <t>Osterbur:</t>
        </r>
        <r>
          <rPr>
            <sz val="9"/>
            <rFont val="Tahoma"/>
            <family val="2"/>
          </rPr>
          <t xml:space="preserve">
NIH has monthly salary cap of $18,491 eff 1/29/24 (annual $221,900)</t>
        </r>
      </text>
    </comment>
    <comment ref="D19" authorId="1">
      <text>
        <r>
          <rPr>
            <b/>
            <sz val="9"/>
            <rFont val="Tahoma"/>
            <family val="2"/>
          </rPr>
          <t>slosterb:</t>
        </r>
        <r>
          <rPr>
            <sz val="9"/>
            <rFont val="Tahoma"/>
            <family val="2"/>
          </rPr>
          <t xml:space="preserve">
NIH GRA salary cap = $32,397 (based on 0 level postdoc salary, inclusive of fringe and tuition remission) 1/29/24</t>
        </r>
      </text>
    </comment>
  </commentList>
</comments>
</file>

<file path=xl/sharedStrings.xml><?xml version="1.0" encoding="utf-8"?>
<sst xmlns="http://schemas.openxmlformats.org/spreadsheetml/2006/main" count="285" uniqueCount="88">
  <si>
    <t>Indirect cost rate</t>
  </si>
  <si>
    <t>Salaries inflation</t>
  </si>
  <si>
    <t>Tuition recovery rate</t>
  </si>
  <si>
    <t>Expenses inflation</t>
  </si>
  <si>
    <t xml:space="preserve">Fringe benefits-SURS </t>
  </si>
  <si>
    <t>Fringe benefits-Non-SURS</t>
  </si>
  <si>
    <t xml:space="preserve">    </t>
  </si>
  <si>
    <t>Year 1</t>
  </si>
  <si>
    <t>Year 2</t>
  </si>
  <si>
    <t>Year 3</t>
  </si>
  <si>
    <t>Year 4</t>
  </si>
  <si>
    <t>Year 5</t>
  </si>
  <si>
    <t>Total</t>
  </si>
  <si>
    <t>A.</t>
  </si>
  <si>
    <t>Co-PI 3</t>
  </si>
  <si>
    <t>Co-PI 4</t>
  </si>
  <si>
    <t>Other senior</t>
  </si>
  <si>
    <t>Tot. senior pers.</t>
  </si>
  <si>
    <t>B.</t>
  </si>
  <si>
    <t>Student hourly</t>
  </si>
  <si>
    <t>Secretarial</t>
  </si>
  <si>
    <t>Other (non-SURS)</t>
  </si>
  <si>
    <t>Total Sal. &amp; Wages</t>
  </si>
  <si>
    <t>C.</t>
  </si>
  <si>
    <t>Fringe Benefits</t>
  </si>
  <si>
    <t>Tot: Sal, wages, bnft</t>
  </si>
  <si>
    <t>D.</t>
  </si>
  <si>
    <t>Rent</t>
  </si>
  <si>
    <t>E.</t>
  </si>
  <si>
    <t>Travel - Domestic</t>
  </si>
  <si>
    <t>F.</t>
  </si>
  <si>
    <t>G.</t>
  </si>
  <si>
    <t>Consultant costs</t>
  </si>
  <si>
    <t>Subawards</t>
  </si>
  <si>
    <t>Exempt subawards (&gt;25k)</t>
  </si>
  <si>
    <t>Tot. other dir costs</t>
  </si>
  <si>
    <t>H.</t>
  </si>
  <si>
    <t>Total direct costs</t>
  </si>
  <si>
    <t>MTDC</t>
  </si>
  <si>
    <t>I.</t>
  </si>
  <si>
    <t>J.</t>
  </si>
  <si>
    <t>Tot dir and indir costs</t>
  </si>
  <si>
    <t>Total Indirect costs</t>
  </si>
  <si>
    <t xml:space="preserve">  Tuition Remission</t>
  </si>
  <si>
    <t>Services</t>
  </si>
  <si>
    <t>Fringe benefits-GRA</t>
  </si>
  <si>
    <t xml:space="preserve">Co-PI </t>
  </si>
  <si>
    <t xml:space="preserve">Co-PI 2 </t>
  </si>
  <si>
    <t xml:space="preserve">Other Professionals </t>
  </si>
  <si>
    <t xml:space="preserve">            Foreign</t>
  </si>
  <si>
    <t xml:space="preserve">Part. spt. Costs </t>
  </si>
  <si>
    <t>Other (__________)</t>
  </si>
  <si>
    <t>Permanent Equip. (&gt; $5,000)</t>
  </si>
  <si>
    <r>
      <t xml:space="preserve">Materials &amp; supp.  </t>
    </r>
    <r>
      <rPr>
        <sz val="8"/>
        <rFont val="Arial"/>
        <family val="2"/>
      </rPr>
      <t>(equip&lt;$5K here)</t>
    </r>
  </si>
  <si>
    <t>Pub. costs</t>
  </si>
  <si>
    <t xml:space="preserve">Fringe benefits-Hourly </t>
  </si>
  <si>
    <t>PI (   mos)</t>
  </si>
  <si>
    <t>Postdocs (   )</t>
  </si>
  <si>
    <t>Grad Students (   @ 50% FTE)</t>
  </si>
  <si>
    <t>ChBE 50% GRA:</t>
  </si>
  <si>
    <t>11-mo appt</t>
  </si>
  <si>
    <t xml:space="preserve">**Blue highlighted cells include current F&amp;A and TR rates. </t>
  </si>
  <si>
    <t xml:space="preserve">     reduced rate), key in the rates for that specific grant and the </t>
  </si>
  <si>
    <t xml:space="preserve">     Year 1 column will automatically update. </t>
  </si>
  <si>
    <r>
      <t xml:space="preserve">1. To see the cost of a GRA on </t>
    </r>
    <r>
      <rPr>
        <b/>
        <sz val="10"/>
        <rFont val="Arial"/>
        <family val="2"/>
      </rPr>
      <t>ICR or gift, enter "0"</t>
    </r>
    <r>
      <rPr>
        <sz val="10"/>
        <rFont val="Arial"/>
        <family val="2"/>
      </rPr>
      <t xml:space="preserve"> in both of these cells</t>
    </r>
  </si>
  <si>
    <r>
      <t xml:space="preserve">2. To see the cost of a GRA on a </t>
    </r>
    <r>
      <rPr>
        <b/>
        <sz val="10"/>
        <rFont val="Arial"/>
        <family val="2"/>
      </rPr>
      <t>grant with an F&amp;A and/or TR rate</t>
    </r>
    <r>
      <rPr>
        <sz val="10"/>
        <rFont val="Arial"/>
        <family val="2"/>
      </rPr>
      <t xml:space="preserve"> </t>
    </r>
  </si>
  <si>
    <r>
      <t xml:space="preserve">     </t>
    </r>
    <r>
      <rPr>
        <b/>
        <sz val="10"/>
        <rFont val="Arial"/>
        <family val="2"/>
      </rPr>
      <t>different from the current</t>
    </r>
    <r>
      <rPr>
        <sz val="10"/>
        <rFont val="Arial"/>
        <family val="2"/>
      </rPr>
      <t xml:space="preserve"> (i.e. an older grant, or one awarded at a </t>
    </r>
  </si>
  <si>
    <t xml:space="preserve">    and the Year 1 column will automatically update. </t>
  </si>
  <si>
    <t>**</t>
  </si>
  <si>
    <t xml:space="preserve">Total annual cost of 50% Chemistry GRA </t>
  </si>
  <si>
    <t xml:space="preserve">Total annual cost of 50% ChBE GRA </t>
  </si>
  <si>
    <t>Student Hourly</t>
  </si>
  <si>
    <t>Other (non-student/non-SURS)</t>
  </si>
  <si>
    <t>Fringe benefits - non-student/non-SURS</t>
  </si>
  <si>
    <t xml:space="preserve">   amount listed on the template for illustrative purposes.</t>
  </si>
  <si>
    <r>
      <t xml:space="preserve">2. To see the cost of a PDRA on a </t>
    </r>
    <r>
      <rPr>
        <b/>
        <sz val="10"/>
        <rFont val="Arial"/>
        <family val="2"/>
      </rPr>
      <t>grant with an F&amp;A rate</t>
    </r>
    <r>
      <rPr>
        <sz val="10"/>
        <rFont val="Arial"/>
        <family val="2"/>
      </rPr>
      <t xml:space="preserve"> </t>
    </r>
  </si>
  <si>
    <r>
      <t xml:space="preserve">1. To see the cost of a PDRA on </t>
    </r>
    <r>
      <rPr>
        <b/>
        <sz val="10"/>
        <rFont val="Arial"/>
        <family val="2"/>
      </rPr>
      <t>ICR or gift, enter "0"</t>
    </r>
    <r>
      <rPr>
        <sz val="10"/>
        <rFont val="Arial"/>
        <family val="2"/>
      </rPr>
      <t xml:space="preserve"> in this cell</t>
    </r>
  </si>
  <si>
    <t xml:space="preserve">**Blue highlighted cell includes current F&amp;A rates. </t>
  </si>
  <si>
    <t xml:space="preserve">     reduced rate), key in the rate for that specific grant and the </t>
  </si>
  <si>
    <t xml:space="preserve">   However, $44,505 is the current campus minimum for PDRAs.</t>
  </si>
  <si>
    <t>GRA rates effective FY24</t>
  </si>
  <si>
    <t>Chem 50% GRA FY24:</t>
  </si>
  <si>
    <t>Chem 50% GRA FY25:</t>
  </si>
  <si>
    <t>Chem 50% GRA FY26:</t>
  </si>
  <si>
    <t>add'l years include 3%</t>
  </si>
  <si>
    <t>**Since many faculty use the NIH PDRA starting salary rate, $56,484 is the</t>
  </si>
  <si>
    <t>Updated 4/26/23 slo</t>
  </si>
  <si>
    <t>PD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</si>
</sst>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quot;$&quot;* #,##0.0_);_(&quot;$&quot;* \(#,##0.0\);_(&quot;$&quot;* &quot;-&quot;??_);_(@_)"/>
    <numFmt numFmtId="168" formatCode="_(&quot;$&quot;* #,##0_);_(&quot;$&quot;* \(#,##0\);_(&quot;$&quot;* &quot;-&quot;??_);_(@_)"/>
    <numFmt numFmtId="169" formatCode="0.0000%"/>
    <numFmt numFmtId="170" formatCode="0.000"/>
    <numFmt numFmtId="171" formatCode="0.0000"/>
    <numFmt numFmtId="172" formatCode="_(* #,##0.000_);_(* \(#,##0.000\);_(* &quot;-&quot;???_);_(@_)"/>
    <numFmt numFmtId="173" formatCode="&quot;Yes&quot;;&quot;Yes&quot;;&quot;No&quot;"/>
    <numFmt numFmtId="174" formatCode="&quot;True&quot;;&quot;True&quot;;&quot;False&quot;"/>
    <numFmt numFmtId="175" formatCode="&quot;On&quot;;&quot;On&quot;;&quot;Off&quot;"/>
    <numFmt numFmtId="176" formatCode="[$€-2]\ #,##0.00_);[Red]\([$€-2]\ #,##0.00\)"/>
  </numFmts>
  <fonts count="60">
    <font>
      <sz val="10"/>
      <name val="Arial"/>
      <family val="0"/>
    </font>
    <font>
      <b/>
      <sz val="10"/>
      <name val="Arial"/>
      <family val="0"/>
    </font>
    <font>
      <i/>
      <sz val="10"/>
      <name val="Arial"/>
      <family val="0"/>
    </font>
    <font>
      <b/>
      <i/>
      <sz val="10"/>
      <name val="Arial"/>
      <family val="0"/>
    </font>
    <font>
      <sz val="10"/>
      <color indexed="8"/>
      <name val="Arial"/>
      <family val="2"/>
    </font>
    <font>
      <sz val="10"/>
      <color indexed="12"/>
      <name val="Arial"/>
      <family val="2"/>
    </font>
    <font>
      <sz val="10"/>
      <color indexed="10"/>
      <name val="Arial"/>
      <family val="2"/>
    </font>
    <font>
      <b/>
      <sz val="10"/>
      <color indexed="12"/>
      <name val="Arial"/>
      <family val="2"/>
    </font>
    <font>
      <b/>
      <sz val="10"/>
      <color indexed="8"/>
      <name val="Arial"/>
      <family val="2"/>
    </font>
    <font>
      <b/>
      <u val="singleAccounting"/>
      <sz val="10"/>
      <name val="Arial"/>
      <family val="2"/>
    </font>
    <font>
      <b/>
      <u val="singleAccounting"/>
      <sz val="10"/>
      <color indexed="8"/>
      <name val="Arial"/>
      <family val="2"/>
    </font>
    <font>
      <b/>
      <u val="singleAccounting"/>
      <sz val="10"/>
      <color indexed="12"/>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0"/>
      <name val="Tahoma"/>
      <family val="2"/>
    </font>
    <font>
      <b/>
      <sz val="10"/>
      <name val="Tahoma"/>
      <family val="2"/>
    </font>
    <font>
      <sz val="8"/>
      <name val="Arial"/>
      <family val="2"/>
    </font>
    <font>
      <sz val="10"/>
      <color indexed="55"/>
      <name val="Arial"/>
      <family val="2"/>
    </font>
    <font>
      <sz val="9"/>
      <name val="Tahoma"/>
      <family val="2"/>
    </font>
    <font>
      <b/>
      <sz val="9"/>
      <name val="Tahoma"/>
      <family val="2"/>
    </font>
    <font>
      <i/>
      <sz val="9"/>
      <name val="Tahoma"/>
      <family val="2"/>
    </font>
    <font>
      <b/>
      <u val="single"/>
      <sz val="9"/>
      <name val="Tahoma"/>
      <family val="2"/>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horizontal="center"/>
    </xf>
    <xf numFmtId="0" fontId="0" fillId="0" borderId="0" xfId="0" applyFont="1" applyAlignment="1">
      <alignment/>
    </xf>
    <xf numFmtId="168" fontId="4" fillId="0" borderId="0" xfId="44" applyNumberFormat="1" applyFont="1" applyAlignment="1">
      <alignment/>
    </xf>
    <xf numFmtId="168" fontId="5" fillId="0" borderId="0" xfId="44" applyNumberFormat="1" applyFont="1" applyAlignment="1">
      <alignment/>
    </xf>
    <xf numFmtId="168" fontId="0" fillId="0" borderId="0" xfId="44" applyNumberFormat="1" applyFont="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1" fontId="0" fillId="0" borderId="0" xfId="0" applyNumberFormat="1" applyFont="1" applyBorder="1" applyAlignment="1">
      <alignment/>
    </xf>
    <xf numFmtId="168" fontId="6" fillId="0" borderId="0" xfId="44" applyNumberFormat="1" applyFont="1" applyBorder="1" applyAlignment="1">
      <alignment/>
    </xf>
    <xf numFmtId="168" fontId="4" fillId="0" borderId="0" xfId="44" applyNumberFormat="1" applyFont="1" applyBorder="1" applyAlignment="1">
      <alignment/>
    </xf>
    <xf numFmtId="168" fontId="5" fillId="0" borderId="14" xfId="44" applyNumberFormat="1" applyFont="1" applyBorder="1" applyAlignment="1">
      <alignment/>
    </xf>
    <xf numFmtId="0" fontId="0" fillId="0" borderId="10" xfId="0" applyFont="1" applyBorder="1" applyAlignment="1">
      <alignment horizontal="center"/>
    </xf>
    <xf numFmtId="168" fontId="1" fillId="0" borderId="0" xfId="44" applyNumberFormat="1" applyFont="1" applyBorder="1" applyAlignment="1">
      <alignment/>
    </xf>
    <xf numFmtId="168" fontId="8" fillId="0" borderId="0" xfId="44" applyNumberFormat="1" applyFont="1" applyBorder="1" applyAlignment="1">
      <alignment/>
    </xf>
    <xf numFmtId="168" fontId="7" fillId="0" borderId="14" xfId="44" applyNumberFormat="1" applyFont="1" applyBorder="1" applyAlignment="1">
      <alignment/>
    </xf>
    <xf numFmtId="0" fontId="0" fillId="0" borderId="0" xfId="0" applyFont="1" applyBorder="1" applyAlignment="1">
      <alignment/>
    </xf>
    <xf numFmtId="168" fontId="6" fillId="0" borderId="0" xfId="44" applyNumberFormat="1" applyFont="1" applyBorder="1" applyAlignment="1">
      <alignment/>
    </xf>
    <xf numFmtId="168" fontId="8" fillId="0" borderId="0" xfId="44" applyNumberFormat="1" applyFont="1" applyBorder="1" applyAlignment="1">
      <alignment/>
    </xf>
    <xf numFmtId="0" fontId="1" fillId="0" borderId="11" xfId="0" applyFont="1" applyBorder="1" applyAlignment="1">
      <alignment horizontal="center"/>
    </xf>
    <xf numFmtId="0" fontId="1" fillId="0" borderId="15" xfId="0" applyFont="1" applyBorder="1" applyAlignment="1">
      <alignment horizontal="center"/>
    </xf>
    <xf numFmtId="168" fontId="9" fillId="0" borderId="13" xfId="44" applyNumberFormat="1" applyFont="1" applyBorder="1" applyAlignment="1">
      <alignment horizontal="center"/>
    </xf>
    <xf numFmtId="168" fontId="10" fillId="0" borderId="13" xfId="44" applyNumberFormat="1" applyFont="1" applyBorder="1" applyAlignment="1">
      <alignment horizontal="center"/>
    </xf>
    <xf numFmtId="168" fontId="11" fillId="0" borderId="16" xfId="44" applyNumberFormat="1" applyFont="1" applyBorder="1" applyAlignment="1">
      <alignment horizontal="center"/>
    </xf>
    <xf numFmtId="0" fontId="1" fillId="0" borderId="0" xfId="0" applyFont="1"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1" fillId="0" borderId="12" xfId="0" applyFont="1" applyBorder="1" applyAlignment="1">
      <alignment/>
    </xf>
    <xf numFmtId="0" fontId="0" fillId="0" borderId="17" xfId="0" applyBorder="1" applyAlignment="1">
      <alignment/>
    </xf>
    <xf numFmtId="10" fontId="6" fillId="0" borderId="16" xfId="59" applyNumberFormat="1" applyFont="1" applyBorder="1" applyAlignment="1">
      <alignment/>
    </xf>
    <xf numFmtId="10" fontId="6" fillId="0" borderId="14" xfId="59" applyNumberFormat="1" applyFont="1" applyBorder="1" applyAlignment="1">
      <alignment/>
    </xf>
    <xf numFmtId="0" fontId="1" fillId="0" borderId="15" xfId="0" applyFont="1" applyBorder="1" applyAlignment="1">
      <alignment/>
    </xf>
    <xf numFmtId="1" fontId="0" fillId="0" borderId="15" xfId="0" applyNumberFormat="1" applyFont="1" applyBorder="1" applyAlignment="1">
      <alignment/>
    </xf>
    <xf numFmtId="0" fontId="0" fillId="0" borderId="0" xfId="0" applyAlignment="1">
      <alignment horizontal="center"/>
    </xf>
    <xf numFmtId="168" fontId="4" fillId="0" borderId="0" xfId="44" applyNumberFormat="1" applyFont="1" applyBorder="1" applyAlignment="1" quotePrefix="1">
      <alignment/>
    </xf>
    <xf numFmtId="168" fontId="4" fillId="0" borderId="0" xfId="44" applyNumberFormat="1" applyFont="1" applyFill="1" applyBorder="1" applyAlignment="1">
      <alignment/>
    </xf>
    <xf numFmtId="10" fontId="6" fillId="0" borderId="0" xfId="0" applyNumberFormat="1" applyFont="1" applyBorder="1" applyAlignment="1">
      <alignment/>
    </xf>
    <xf numFmtId="10" fontId="6" fillId="0" borderId="14" xfId="0" applyNumberFormat="1" applyFont="1" applyBorder="1" applyAlignment="1">
      <alignment/>
    </xf>
    <xf numFmtId="10" fontId="6" fillId="0" borderId="0" xfId="59" applyNumberFormat="1" applyFont="1" applyBorder="1" applyAlignment="1">
      <alignment/>
    </xf>
    <xf numFmtId="168" fontId="0" fillId="0" borderId="0" xfId="0" applyNumberFormat="1" applyAlignment="1">
      <alignment/>
    </xf>
    <xf numFmtId="1" fontId="0" fillId="0" borderId="0" xfId="0" applyNumberFormat="1" applyFont="1" applyFill="1" applyBorder="1" applyAlignment="1">
      <alignment/>
    </xf>
    <xf numFmtId="10" fontId="19" fillId="0" borderId="0" xfId="0" applyNumberFormat="1" applyFont="1" applyBorder="1" applyAlignment="1">
      <alignment/>
    </xf>
    <xf numFmtId="168" fontId="1" fillId="0" borderId="0" xfId="44" applyNumberFormat="1" applyFont="1" applyFill="1" applyBorder="1" applyAlignment="1">
      <alignment/>
    </xf>
    <xf numFmtId="168" fontId="7" fillId="0" borderId="14" xfId="44" applyNumberFormat="1" applyFont="1" applyFill="1" applyBorder="1" applyAlignment="1">
      <alignment/>
    </xf>
    <xf numFmtId="168" fontId="0" fillId="0" borderId="0" xfId="44" applyNumberFormat="1" applyFont="1" applyBorder="1" applyAlignment="1">
      <alignment/>
    </xf>
    <xf numFmtId="168" fontId="1" fillId="0" borderId="15" xfId="44" applyNumberFormat="1" applyFont="1" applyBorder="1" applyAlignment="1">
      <alignment/>
    </xf>
    <xf numFmtId="168" fontId="5" fillId="0" borderId="14" xfId="44" applyNumberFormat="1" applyFont="1" applyBorder="1" applyAlignment="1">
      <alignment/>
    </xf>
    <xf numFmtId="168" fontId="7" fillId="0" borderId="17" xfId="44" applyNumberFormat="1" applyFont="1" applyBorder="1" applyAlignment="1">
      <alignment/>
    </xf>
    <xf numFmtId="0" fontId="1" fillId="0" borderId="15" xfId="0" applyFont="1" applyBorder="1" applyAlignment="1">
      <alignment/>
    </xf>
    <xf numFmtId="1" fontId="0" fillId="0" borderId="0" xfId="0" applyNumberFormat="1"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68" fontId="0" fillId="0" borderId="22" xfId="44" applyNumberFormat="1" applyFont="1" applyBorder="1" applyAlignment="1">
      <alignment/>
    </xf>
    <xf numFmtId="0" fontId="0" fillId="0" borderId="23" xfId="0" applyBorder="1" applyAlignment="1">
      <alignment/>
    </xf>
    <xf numFmtId="0" fontId="0" fillId="0" borderId="24" xfId="0" applyBorder="1" applyAlignment="1">
      <alignment/>
    </xf>
    <xf numFmtId="168" fontId="0" fillId="0" borderId="25" xfId="44" applyNumberFormat="1" applyFont="1" applyBorder="1" applyAlignment="1">
      <alignment/>
    </xf>
    <xf numFmtId="0" fontId="3" fillId="0" borderId="0" xfId="0" applyFont="1" applyAlignment="1">
      <alignment/>
    </xf>
    <xf numFmtId="0" fontId="3" fillId="0" borderId="0" xfId="0" applyFont="1" applyFill="1" applyBorder="1" applyAlignment="1">
      <alignment/>
    </xf>
    <xf numFmtId="168" fontId="0" fillId="0" borderId="0" xfId="44" applyNumberFormat="1" applyFont="1" applyAlignment="1">
      <alignment/>
    </xf>
    <xf numFmtId="168" fontId="0" fillId="0" borderId="0" xfId="44" applyNumberFormat="1" applyFont="1" applyAlignment="1">
      <alignment/>
    </xf>
    <xf numFmtId="0" fontId="1" fillId="0" borderId="0" xfId="0" applyFont="1" applyAlignment="1">
      <alignment/>
    </xf>
    <xf numFmtId="1" fontId="0" fillId="33" borderId="0" xfId="0" applyNumberFormat="1" applyFont="1" applyFill="1" applyBorder="1" applyAlignment="1">
      <alignment/>
    </xf>
    <xf numFmtId="168" fontId="4" fillId="33" borderId="0" xfId="44" applyNumberFormat="1" applyFont="1" applyFill="1" applyBorder="1" applyAlignment="1">
      <alignment/>
    </xf>
    <xf numFmtId="168" fontId="1" fillId="0" borderId="0" xfId="0" applyNumberFormat="1" applyFont="1" applyAlignment="1">
      <alignment/>
    </xf>
    <xf numFmtId="1" fontId="0" fillId="15" borderId="15" xfId="0" applyNumberFormat="1" applyFont="1" applyFill="1" applyBorder="1" applyAlignment="1">
      <alignment/>
    </xf>
    <xf numFmtId="168" fontId="1" fillId="15" borderId="15" xfId="44" applyNumberFormat="1" applyFont="1" applyFill="1" applyBorder="1" applyAlignment="1">
      <alignment/>
    </xf>
    <xf numFmtId="0" fontId="0" fillId="0" borderId="0" xfId="0" applyFont="1" applyAlignment="1">
      <alignment/>
    </xf>
    <xf numFmtId="0" fontId="24" fillId="0" borderId="0" xfId="0" applyFont="1" applyAlignment="1">
      <alignment/>
    </xf>
    <xf numFmtId="0" fontId="25" fillId="0" borderId="0" xfId="0" applyFont="1" applyAlignment="1">
      <alignment/>
    </xf>
    <xf numFmtId="10" fontId="0" fillId="0" borderId="0" xfId="0" applyNumberFormat="1" applyFont="1" applyBorder="1" applyAlignment="1">
      <alignment/>
    </xf>
    <xf numFmtId="0" fontId="1" fillId="0" borderId="11" xfId="0" applyFont="1" applyFill="1" applyBorder="1" applyAlignment="1">
      <alignment horizontal="center"/>
    </xf>
    <xf numFmtId="0" fontId="1" fillId="0" borderId="15" xfId="0" applyFont="1" applyFill="1" applyBorder="1" applyAlignment="1">
      <alignment horizontal="center"/>
    </xf>
    <xf numFmtId="0" fontId="0" fillId="0" borderId="13" xfId="0" applyFont="1" applyBorder="1" applyAlignment="1">
      <alignment/>
    </xf>
    <xf numFmtId="10" fontId="6" fillId="0" borderId="13" xfId="59" applyNumberFormat="1" applyFont="1" applyBorder="1" applyAlignment="1">
      <alignment/>
    </xf>
    <xf numFmtId="10" fontId="6" fillId="0" borderId="0" xfId="59" applyNumberFormat="1" applyFont="1" applyBorder="1" applyAlignment="1">
      <alignment/>
    </xf>
    <xf numFmtId="10" fontId="6" fillId="0" borderId="0" xfId="0" applyNumberFormat="1" applyFont="1" applyBorder="1" applyAlignment="1">
      <alignment/>
    </xf>
    <xf numFmtId="10" fontId="6" fillId="0" borderId="15" xfId="59" applyNumberFormat="1" applyFont="1" applyBorder="1" applyAlignment="1">
      <alignment/>
    </xf>
    <xf numFmtId="0" fontId="1" fillId="0" borderId="0" xfId="0" applyFont="1" applyBorder="1" applyAlignment="1">
      <alignment/>
    </xf>
    <xf numFmtId="168" fontId="0" fillId="0" borderId="0" xfId="44" applyNumberFormat="1" applyFont="1" applyBorder="1" applyAlignment="1">
      <alignment/>
    </xf>
    <xf numFmtId="0" fontId="3" fillId="0" borderId="0" xfId="0" applyFont="1" applyBorder="1" applyAlignment="1">
      <alignment/>
    </xf>
    <xf numFmtId="0" fontId="2" fillId="0" borderId="0" xfId="0" applyFont="1" applyBorder="1" applyAlignment="1">
      <alignment/>
    </xf>
    <xf numFmtId="1" fontId="0" fillId="0" borderId="0" xfId="0" applyNumberFormat="1" applyFont="1" applyFill="1" applyBorder="1" applyAlignment="1">
      <alignment/>
    </xf>
    <xf numFmtId="0" fontId="1" fillId="0" borderId="11" xfId="0" applyFont="1" applyBorder="1" applyAlignment="1">
      <alignment/>
    </xf>
    <xf numFmtId="0" fontId="1" fillId="0" borderId="10" xfId="0" applyFont="1" applyFill="1" applyBorder="1" applyAlignment="1">
      <alignment/>
    </xf>
    <xf numFmtId="0" fontId="0" fillId="0" borderId="0" xfId="0" applyFill="1" applyBorder="1" applyAlignment="1">
      <alignment/>
    </xf>
    <xf numFmtId="10" fontId="6" fillId="8" borderId="13" xfId="59" applyNumberFormat="1" applyFont="1" applyFill="1" applyBorder="1" applyAlignment="1">
      <alignment/>
    </xf>
    <xf numFmtId="0" fontId="1" fillId="8" borderId="12" xfId="0" applyFont="1" applyFill="1" applyBorder="1" applyAlignment="1">
      <alignment/>
    </xf>
    <xf numFmtId="0" fontId="0" fillId="8" borderId="13" xfId="0" applyFill="1" applyBorder="1" applyAlignment="1">
      <alignment/>
    </xf>
    <xf numFmtId="0" fontId="1" fillId="8" borderId="10" xfId="0" applyFont="1" applyFill="1" applyBorder="1" applyAlignment="1">
      <alignment/>
    </xf>
    <xf numFmtId="0" fontId="0" fillId="8" borderId="0" xfId="0" applyFill="1" applyBorder="1" applyAlignment="1">
      <alignment/>
    </xf>
    <xf numFmtId="10" fontId="6" fillId="8" borderId="0" xfId="59" applyNumberFormat="1" applyFont="1" applyFill="1" applyBorder="1" applyAlignment="1">
      <alignment/>
    </xf>
    <xf numFmtId="0" fontId="0" fillId="0" borderId="22" xfId="0" applyBorder="1" applyAlignment="1">
      <alignment/>
    </xf>
    <xf numFmtId="0" fontId="0" fillId="0" borderId="0" xfId="0" applyFont="1" applyFill="1" applyBorder="1" applyAlignment="1">
      <alignment/>
    </xf>
    <xf numFmtId="10" fontId="6" fillId="0" borderId="0" xfId="59"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52"/>
  <sheetViews>
    <sheetView tabSelected="1" view="pageBreakPreview" zoomScaleSheetLayoutView="100" zoomScalePageLayoutView="0" workbookViewId="0" topLeftCell="A1">
      <pane ySplit="7" topLeftCell="A8" activePane="bottomLeft" state="frozen"/>
      <selection pane="topLeft" activeCell="A1" sqref="A1"/>
      <selection pane="bottomLeft" activeCell="D19" sqref="D19"/>
    </sheetView>
  </sheetViews>
  <sheetFormatPr defaultColWidth="9.140625" defaultRowHeight="12.75"/>
  <cols>
    <col min="1" max="1" width="3.00390625" style="4" customWidth="1"/>
    <col min="2" max="2" width="2.421875" style="4" customWidth="1"/>
    <col min="3" max="3" width="31.140625" style="5" customWidth="1"/>
    <col min="4" max="4" width="13.140625" style="8" customWidth="1"/>
    <col min="5" max="5" width="12.140625" style="6" customWidth="1"/>
    <col min="6" max="6" width="11.421875" style="6" customWidth="1"/>
    <col min="7" max="7" width="11.57421875" style="6" bestFit="1" customWidth="1"/>
    <col min="8" max="8" width="11.421875" style="6" customWidth="1"/>
    <col min="9" max="9" width="13.421875" style="7" customWidth="1"/>
    <col min="10" max="10" width="12.421875" style="0" customWidth="1"/>
    <col min="11" max="11" width="11.28125" style="0" bestFit="1" customWidth="1"/>
    <col min="14" max="14" width="8.7109375" style="0" bestFit="1" customWidth="1"/>
  </cols>
  <sheetData>
    <row r="1" spans="1:9" ht="12.75">
      <c r="A1" s="34" t="s">
        <v>0</v>
      </c>
      <c r="B1" s="31"/>
      <c r="C1" s="31"/>
      <c r="D1" s="82">
        <v>0.586</v>
      </c>
      <c r="E1" s="31"/>
      <c r="F1" s="11" t="s">
        <v>1</v>
      </c>
      <c r="G1" s="31"/>
      <c r="H1" s="36">
        <v>0.03</v>
      </c>
      <c r="I1" s="40"/>
    </row>
    <row r="2" spans="1:9" ht="12.75">
      <c r="A2" s="2" t="s">
        <v>2</v>
      </c>
      <c r="B2" s="32"/>
      <c r="C2" s="32"/>
      <c r="D2" s="83">
        <v>0.64</v>
      </c>
      <c r="E2" s="32"/>
      <c r="F2" s="30" t="s">
        <v>3</v>
      </c>
      <c r="G2" s="32"/>
      <c r="H2" s="37">
        <v>0.03</v>
      </c>
      <c r="I2" s="40"/>
    </row>
    <row r="3" spans="1:9" ht="12.75">
      <c r="A3" s="2" t="s">
        <v>4</v>
      </c>
      <c r="B3" s="32"/>
      <c r="C3" s="32"/>
      <c r="D3" s="83">
        <v>0.4638</v>
      </c>
      <c r="E3" s="43"/>
      <c r="F3" s="84"/>
      <c r="G3" s="43"/>
      <c r="H3" s="44"/>
      <c r="I3"/>
    </row>
    <row r="4" spans="1:9" ht="12.75">
      <c r="A4" s="2" t="s">
        <v>45</v>
      </c>
      <c r="B4" s="32"/>
      <c r="C4" s="32"/>
      <c r="D4" s="83">
        <v>0.1035</v>
      </c>
      <c r="E4" s="45"/>
      <c r="F4" s="45"/>
      <c r="G4" s="45"/>
      <c r="H4" s="44"/>
      <c r="I4"/>
    </row>
    <row r="5" spans="1:10" ht="12.75">
      <c r="A5" s="2" t="s">
        <v>55</v>
      </c>
      <c r="B5" s="32"/>
      <c r="C5" s="32"/>
      <c r="D5" s="84">
        <v>0.0766</v>
      </c>
      <c r="E5" s="48"/>
      <c r="F5" s="43"/>
      <c r="G5" s="43"/>
      <c r="H5" s="44"/>
      <c r="I5" s="43"/>
      <c r="J5" s="43"/>
    </row>
    <row r="6" spans="1:9" ht="13.5" thickBot="1">
      <c r="A6" s="91" t="s">
        <v>73</v>
      </c>
      <c r="B6" s="33"/>
      <c r="C6" s="33"/>
      <c r="D6" s="85">
        <v>0.0766</v>
      </c>
      <c r="E6" s="33"/>
      <c r="F6" s="38"/>
      <c r="G6" s="33"/>
      <c r="H6" s="35"/>
      <c r="I6"/>
    </row>
    <row r="7" spans="1:9" ht="13.5" thickBot="1">
      <c r="A7" s="55" t="s">
        <v>6</v>
      </c>
      <c r="B7" s="55"/>
      <c r="C7" s="55"/>
      <c r="D7" s="55"/>
      <c r="E7" s="55"/>
      <c r="F7" s="55"/>
      <c r="G7" s="55"/>
      <c r="H7" s="55"/>
      <c r="I7" s="55"/>
    </row>
    <row r="8" spans="1:43" s="1" customFormat="1" ht="15">
      <c r="A8" s="9"/>
      <c r="B8" s="10"/>
      <c r="C8" s="11"/>
      <c r="D8" s="27" t="s">
        <v>7</v>
      </c>
      <c r="E8" s="28" t="s">
        <v>8</v>
      </c>
      <c r="F8" s="28" t="s">
        <v>9</v>
      </c>
      <c r="G8" s="28" t="s">
        <v>10</v>
      </c>
      <c r="H8" s="28" t="s">
        <v>11</v>
      </c>
      <c r="I8" s="29" t="s">
        <v>12</v>
      </c>
      <c r="J8"/>
      <c r="K8"/>
      <c r="L8"/>
      <c r="M8"/>
      <c r="N8"/>
      <c r="O8"/>
      <c r="P8"/>
      <c r="Q8"/>
      <c r="R8"/>
      <c r="S8"/>
      <c r="T8"/>
      <c r="U8"/>
      <c r="V8"/>
      <c r="W8"/>
      <c r="X8"/>
      <c r="Y8"/>
      <c r="Z8"/>
      <c r="AA8"/>
      <c r="AB8"/>
      <c r="AC8"/>
      <c r="AD8"/>
      <c r="AE8"/>
      <c r="AF8"/>
      <c r="AG8"/>
      <c r="AH8"/>
      <c r="AI8"/>
      <c r="AJ8"/>
      <c r="AK8"/>
      <c r="AL8"/>
      <c r="AM8"/>
      <c r="AN8"/>
      <c r="AO8"/>
      <c r="AP8"/>
      <c r="AQ8"/>
    </row>
    <row r="9" spans="1:10" ht="12.75">
      <c r="A9" s="12" t="s">
        <v>13</v>
      </c>
      <c r="B9" s="13">
        <v>1</v>
      </c>
      <c r="C9" s="14" t="s">
        <v>56</v>
      </c>
      <c r="D9" s="41">
        <f>ROUND(0/9*1.03*0,0)</f>
        <v>0</v>
      </c>
      <c r="E9" s="16">
        <f>ROUND(D9*(1+$H$1),0)</f>
        <v>0</v>
      </c>
      <c r="F9" s="16">
        <f>ROUND(E9*(1+$H$1),0)</f>
        <v>0</v>
      </c>
      <c r="G9" s="16">
        <f>ROUND(F9*(1+$H$1),0)</f>
        <v>0</v>
      </c>
      <c r="H9" s="16">
        <f>ROUND(G9*(1+$H$1),0)</f>
        <v>0</v>
      </c>
      <c r="I9" s="17">
        <f>SUM(D9:H9)</f>
        <v>0</v>
      </c>
      <c r="J9" s="42"/>
    </row>
    <row r="10" spans="1:10" ht="12.75">
      <c r="A10" s="12"/>
      <c r="B10" s="13">
        <v>2</v>
      </c>
      <c r="C10" s="14" t="s">
        <v>46</v>
      </c>
      <c r="D10" s="41">
        <f>ROUND(0/9*1.03*0,0)</f>
        <v>0</v>
      </c>
      <c r="E10" s="16">
        <f aca="true" t="shared" si="0" ref="E10:H14">ROUND(D10*(1+$H$1),0)</f>
        <v>0</v>
      </c>
      <c r="F10" s="16">
        <f t="shared" si="0"/>
        <v>0</v>
      </c>
      <c r="G10" s="16">
        <f t="shared" si="0"/>
        <v>0</v>
      </c>
      <c r="H10" s="16">
        <f t="shared" si="0"/>
        <v>0</v>
      </c>
      <c r="I10" s="17">
        <f aca="true" t="shared" si="1" ref="I10:I25">SUM(D10:H10)</f>
        <v>0</v>
      </c>
      <c r="J10" s="42"/>
    </row>
    <row r="11" spans="1:9" ht="12.75">
      <c r="A11" s="12"/>
      <c r="B11" s="13">
        <v>3</v>
      </c>
      <c r="C11" s="14" t="s">
        <v>47</v>
      </c>
      <c r="D11" s="41">
        <f>ROUND(0/9*1.03*0,0)</f>
        <v>0</v>
      </c>
      <c r="E11" s="16">
        <f t="shared" si="0"/>
        <v>0</v>
      </c>
      <c r="F11" s="16">
        <f t="shared" si="0"/>
        <v>0</v>
      </c>
      <c r="G11" s="16">
        <f t="shared" si="0"/>
        <v>0</v>
      </c>
      <c r="H11" s="16">
        <f t="shared" si="0"/>
        <v>0</v>
      </c>
      <c r="I11" s="17">
        <f t="shared" si="1"/>
        <v>0</v>
      </c>
    </row>
    <row r="12" spans="1:9" ht="12.75">
      <c r="A12" s="12"/>
      <c r="B12" s="13">
        <v>4</v>
      </c>
      <c r="C12" s="14" t="s">
        <v>14</v>
      </c>
      <c r="D12" s="41">
        <f>ROUND(0/9*1.03*0,0)</f>
        <v>0</v>
      </c>
      <c r="E12" s="16">
        <v>0</v>
      </c>
      <c r="F12" s="16">
        <f t="shared" si="0"/>
        <v>0</v>
      </c>
      <c r="G12" s="16">
        <f t="shared" si="0"/>
        <v>0</v>
      </c>
      <c r="H12" s="16">
        <f t="shared" si="0"/>
        <v>0</v>
      </c>
      <c r="I12" s="17">
        <f t="shared" si="1"/>
        <v>0</v>
      </c>
    </row>
    <row r="13" spans="1:9" ht="12.75">
      <c r="A13" s="12"/>
      <c r="B13" s="13">
        <v>5</v>
      </c>
      <c r="C13" s="14" t="s">
        <v>15</v>
      </c>
      <c r="D13" s="41">
        <f>ROUND(0/9*1.03*0,0)</f>
        <v>0</v>
      </c>
      <c r="E13" s="16">
        <f t="shared" si="0"/>
        <v>0</v>
      </c>
      <c r="F13" s="16">
        <f t="shared" si="0"/>
        <v>0</v>
      </c>
      <c r="G13" s="16">
        <f t="shared" si="0"/>
        <v>0</v>
      </c>
      <c r="H13" s="16">
        <f t="shared" si="0"/>
        <v>0</v>
      </c>
      <c r="I13" s="17">
        <f t="shared" si="1"/>
        <v>0</v>
      </c>
    </row>
    <row r="14" spans="1:9" ht="12.75">
      <c r="A14" s="12"/>
      <c r="B14" s="13">
        <v>6</v>
      </c>
      <c r="C14" s="14" t="s">
        <v>16</v>
      </c>
      <c r="D14" s="16">
        <v>0</v>
      </c>
      <c r="E14" s="16">
        <f t="shared" si="0"/>
        <v>0</v>
      </c>
      <c r="F14" s="16">
        <f t="shared" si="0"/>
        <v>0</v>
      </c>
      <c r="G14" s="16">
        <f t="shared" si="0"/>
        <v>0</v>
      </c>
      <c r="H14" s="16">
        <f t="shared" si="0"/>
        <v>0</v>
      </c>
      <c r="I14" s="17">
        <f t="shared" si="1"/>
        <v>0</v>
      </c>
    </row>
    <row r="15" spans="1:43" s="5" customFormat="1" ht="12.75">
      <c r="A15" s="18"/>
      <c r="B15" s="13">
        <v>7</v>
      </c>
      <c r="C15" s="14" t="s">
        <v>17</v>
      </c>
      <c r="D15" s="20">
        <f>SUM(D9:D14)</f>
        <v>0</v>
      </c>
      <c r="E15" s="20">
        <f>SUM(E9:E14)</f>
        <v>0</v>
      </c>
      <c r="F15" s="20">
        <f>SUM(F9:F14)</f>
        <v>0</v>
      </c>
      <c r="G15" s="20">
        <f>SUM(G9:G14)</f>
        <v>0</v>
      </c>
      <c r="H15" s="20">
        <f>SUM(H9:H14)</f>
        <v>0</v>
      </c>
      <c r="I15" s="21">
        <f t="shared" si="1"/>
        <v>0</v>
      </c>
      <c r="J15"/>
      <c r="K15"/>
      <c r="L15"/>
      <c r="M15"/>
      <c r="N15" s="68"/>
      <c r="O15"/>
      <c r="P15"/>
      <c r="Q15"/>
      <c r="R15"/>
      <c r="S15"/>
      <c r="T15"/>
      <c r="U15"/>
      <c r="V15"/>
      <c r="W15"/>
      <c r="X15"/>
      <c r="Y15"/>
      <c r="Z15"/>
      <c r="AA15"/>
      <c r="AB15"/>
      <c r="AC15"/>
      <c r="AD15"/>
      <c r="AE15"/>
      <c r="AF15"/>
      <c r="AG15"/>
      <c r="AH15"/>
      <c r="AI15"/>
      <c r="AJ15"/>
      <c r="AK15"/>
      <c r="AL15"/>
      <c r="AM15"/>
      <c r="AN15"/>
      <c r="AO15"/>
      <c r="AP15"/>
      <c r="AQ15"/>
    </row>
    <row r="16" spans="1:9" ht="12.75">
      <c r="A16" s="12"/>
      <c r="B16" s="13"/>
      <c r="C16" s="22"/>
      <c r="D16" s="16"/>
      <c r="E16" s="16"/>
      <c r="F16" s="16"/>
      <c r="G16" s="16"/>
      <c r="H16" s="16"/>
      <c r="I16" s="17"/>
    </row>
    <row r="17" spans="1:9" ht="12.75">
      <c r="A17" s="12" t="s">
        <v>18</v>
      </c>
      <c r="B17" s="13">
        <v>1</v>
      </c>
      <c r="C17" s="56" t="s">
        <v>57</v>
      </c>
      <c r="D17" s="16">
        <v>0</v>
      </c>
      <c r="E17" s="16">
        <f>ROUND(D17*(1+$H$1),0)</f>
        <v>0</v>
      </c>
      <c r="F17" s="16">
        <f>ROUND(E17*(1+$H$1),0)</f>
        <v>0</v>
      </c>
      <c r="G17" s="16">
        <f>ROUND(F17*(1+$H$1),0)</f>
        <v>0</v>
      </c>
      <c r="H17" s="16">
        <f>ROUND(G17*(1+$H$1),0)</f>
        <v>0</v>
      </c>
      <c r="I17" s="17">
        <f t="shared" si="1"/>
        <v>0</v>
      </c>
    </row>
    <row r="18" spans="1:11" ht="12.75">
      <c r="A18" s="12"/>
      <c r="B18" s="13">
        <v>2</v>
      </c>
      <c r="C18" s="14" t="s">
        <v>48</v>
      </c>
      <c r="D18" s="16">
        <v>0</v>
      </c>
      <c r="E18" s="16">
        <f>ROUND(D18*(1+$H$1),0)</f>
        <v>0</v>
      </c>
      <c r="F18" s="16">
        <f aca="true" t="shared" si="2" ref="F18:H22">ROUND(E18*(1+$H$1),0)</f>
        <v>0</v>
      </c>
      <c r="G18" s="16">
        <f t="shared" si="2"/>
        <v>0</v>
      </c>
      <c r="H18" s="16">
        <f t="shared" si="2"/>
        <v>0</v>
      </c>
      <c r="I18" s="17">
        <f t="shared" si="1"/>
        <v>0</v>
      </c>
      <c r="K18" s="67"/>
    </row>
    <row r="19" spans="1:9" ht="12.75">
      <c r="A19" s="12"/>
      <c r="B19" s="13">
        <v>3</v>
      </c>
      <c r="C19" s="56" t="s">
        <v>58</v>
      </c>
      <c r="D19" s="16">
        <v>0</v>
      </c>
      <c r="E19" s="16">
        <f>ROUND(D19*(1+$H$1),0)</f>
        <v>0</v>
      </c>
      <c r="F19" s="16">
        <f t="shared" si="2"/>
        <v>0</v>
      </c>
      <c r="G19" s="16">
        <f t="shared" si="2"/>
        <v>0</v>
      </c>
      <c r="H19" s="16">
        <f t="shared" si="2"/>
        <v>0</v>
      </c>
      <c r="I19" s="17">
        <f t="shared" si="1"/>
        <v>0</v>
      </c>
    </row>
    <row r="20" spans="1:12" ht="12.75">
      <c r="A20" s="12"/>
      <c r="B20" s="13">
        <v>4</v>
      </c>
      <c r="C20" s="14" t="s">
        <v>71</v>
      </c>
      <c r="D20" s="16">
        <v>0</v>
      </c>
      <c r="E20" s="16">
        <f>ROUND(D20*(1+$H$1),0)</f>
        <v>0</v>
      </c>
      <c r="F20" s="16">
        <f t="shared" si="2"/>
        <v>0</v>
      </c>
      <c r="G20" s="16">
        <f t="shared" si="2"/>
        <v>0</v>
      </c>
      <c r="H20" s="16">
        <f t="shared" si="2"/>
        <v>0</v>
      </c>
      <c r="I20" s="17">
        <f t="shared" si="1"/>
        <v>0</v>
      </c>
      <c r="K20" s="65"/>
      <c r="L20" s="65"/>
    </row>
    <row r="21" spans="1:12" ht="12.75">
      <c r="A21" s="12"/>
      <c r="B21" s="13">
        <v>5</v>
      </c>
      <c r="C21" s="14" t="s">
        <v>20</v>
      </c>
      <c r="D21" s="16">
        <v>0</v>
      </c>
      <c r="E21" s="16">
        <f>ROUND(D21*(1+$H$1),0)</f>
        <v>0</v>
      </c>
      <c r="F21" s="16">
        <f t="shared" si="2"/>
        <v>0</v>
      </c>
      <c r="G21" s="16">
        <f t="shared" si="2"/>
        <v>0</v>
      </c>
      <c r="H21" s="16">
        <f t="shared" si="2"/>
        <v>0</v>
      </c>
      <c r="I21" s="17">
        <f t="shared" si="1"/>
        <v>0</v>
      </c>
      <c r="K21" s="65"/>
      <c r="L21" s="65"/>
    </row>
    <row r="22" spans="1:12" ht="12.75">
      <c r="A22" s="12"/>
      <c r="B22" s="13">
        <v>6</v>
      </c>
      <c r="C22" s="14" t="s">
        <v>72</v>
      </c>
      <c r="D22" s="42">
        <v>0</v>
      </c>
      <c r="E22" s="16">
        <f>ROUND(D22*(1+$H$1),0)</f>
        <v>0</v>
      </c>
      <c r="F22" s="16">
        <f t="shared" si="2"/>
        <v>0</v>
      </c>
      <c r="G22" s="16">
        <f t="shared" si="2"/>
        <v>0</v>
      </c>
      <c r="H22" s="16">
        <f t="shared" si="2"/>
        <v>0</v>
      </c>
      <c r="I22" s="17">
        <f t="shared" si="1"/>
        <v>0</v>
      </c>
      <c r="K22" s="65"/>
      <c r="L22" s="65"/>
    </row>
    <row r="23" spans="1:12" ht="12.75">
      <c r="A23" s="12"/>
      <c r="B23" s="13"/>
      <c r="C23" s="14" t="s">
        <v>22</v>
      </c>
      <c r="D23" s="20">
        <f>SUM(D15:D22)</f>
        <v>0</v>
      </c>
      <c r="E23" s="20">
        <f>SUM(E15:E22)</f>
        <v>0</v>
      </c>
      <c r="F23" s="20">
        <f>SUM(F15:F22)</f>
        <v>0</v>
      </c>
      <c r="G23" s="20">
        <f>SUM(G15:G22)</f>
        <v>0</v>
      </c>
      <c r="H23" s="20">
        <f>SUM(H15:H22)</f>
        <v>0</v>
      </c>
      <c r="I23" s="21">
        <f t="shared" si="1"/>
        <v>0</v>
      </c>
      <c r="K23" s="65"/>
      <c r="L23" s="65"/>
    </row>
    <row r="24" spans="1:12" ht="12.75">
      <c r="A24" s="12"/>
      <c r="B24" s="13"/>
      <c r="C24" s="14"/>
      <c r="D24" s="16"/>
      <c r="E24" s="16"/>
      <c r="F24" s="16"/>
      <c r="G24" s="16"/>
      <c r="H24" s="16"/>
      <c r="I24" s="17"/>
      <c r="K24" s="65"/>
      <c r="L24" s="65"/>
    </row>
    <row r="25" spans="1:9" ht="12.75">
      <c r="A25" s="12" t="s">
        <v>23</v>
      </c>
      <c r="B25" s="13"/>
      <c r="C25" s="14" t="s">
        <v>24</v>
      </c>
      <c r="D25" s="19">
        <f>ROUND($D$3*(D23-D22-D20-D19)+$D$4*(D19)+$D$5*(D20)+$D$6*(D22)-0.0145*(0),0)</f>
        <v>0</v>
      </c>
      <c r="E25" s="19">
        <f>ROUND($D$3*(E23-E22-E20-E19)+$D$4*(E19)+$D$5*(E20)+$D$6*(E22)-0.0145*(0),0)</f>
        <v>0</v>
      </c>
      <c r="F25" s="19">
        <f>ROUND($D$3*(F23-F22-F20-F19)+$D$4*(F19)+$D$5*(F20)+$D$6*(F22)-0.0145*(0),0)</f>
        <v>0</v>
      </c>
      <c r="G25" s="19">
        <f>ROUND($D$3*(G23-G22-G20-G19)+$D$4*(G19)+$D$5*(G20)+$D$6*(G22)-0.0145*(0),0)</f>
        <v>0</v>
      </c>
      <c r="H25" s="19">
        <f>ROUND($D$3*(H23-H22-H20-H19)+$D$4*(H19)+$D$5*(H20)+$D$6*(H22)-0.0145*(0),0)</f>
        <v>0</v>
      </c>
      <c r="I25" s="21">
        <f t="shared" si="1"/>
        <v>0</v>
      </c>
    </row>
    <row r="26" spans="1:9" ht="12.75">
      <c r="A26" s="12"/>
      <c r="B26" s="13"/>
      <c r="C26" s="14" t="s">
        <v>25</v>
      </c>
      <c r="D26" s="20">
        <f>D25+D23</f>
        <v>0</v>
      </c>
      <c r="E26" s="20">
        <f>E25+E23</f>
        <v>0</v>
      </c>
      <c r="F26" s="20">
        <f>F25+F23</f>
        <v>0</v>
      </c>
      <c r="G26" s="20">
        <f>G25+G23</f>
        <v>0</v>
      </c>
      <c r="H26" s="20">
        <f>H25+H23</f>
        <v>0</v>
      </c>
      <c r="I26" s="21">
        <f aca="true" t="shared" si="3" ref="I26:I43">SUM(D26:H26)</f>
        <v>0</v>
      </c>
    </row>
    <row r="27" spans="1:9" ht="12.75">
      <c r="A27" s="12"/>
      <c r="B27" s="13"/>
      <c r="C27" s="14"/>
      <c r="D27" s="16"/>
      <c r="E27" s="16"/>
      <c r="F27" s="16"/>
      <c r="G27" s="16"/>
      <c r="H27" s="16"/>
      <c r="I27" s="17"/>
    </row>
    <row r="28" spans="1:9" ht="12.75">
      <c r="A28" s="12" t="s">
        <v>26</v>
      </c>
      <c r="B28" s="13"/>
      <c r="C28" s="14" t="s">
        <v>52</v>
      </c>
      <c r="D28" s="23">
        <v>0</v>
      </c>
      <c r="E28" s="23">
        <v>0</v>
      </c>
      <c r="F28" s="23">
        <v>0</v>
      </c>
      <c r="G28" s="23">
        <v>0</v>
      </c>
      <c r="H28" s="23">
        <v>0</v>
      </c>
      <c r="I28" s="17">
        <f t="shared" si="3"/>
        <v>0</v>
      </c>
    </row>
    <row r="29" spans="1:9" ht="12.75">
      <c r="A29" s="12"/>
      <c r="B29" s="13"/>
      <c r="C29" s="14" t="s">
        <v>27</v>
      </c>
      <c r="D29" s="16">
        <v>0</v>
      </c>
      <c r="E29" s="16">
        <v>0</v>
      </c>
      <c r="F29" s="16">
        <f>ROUND(E29*(1+$H$2),0)</f>
        <v>0</v>
      </c>
      <c r="G29" s="16">
        <f>ROUND(F29*(1+$H$2),0)</f>
        <v>0</v>
      </c>
      <c r="H29" s="16">
        <f>ROUND(G29*(1+$H$2),0)</f>
        <v>0</v>
      </c>
      <c r="I29" s="17">
        <f t="shared" si="3"/>
        <v>0</v>
      </c>
    </row>
    <row r="30" spans="1:9" ht="12.75">
      <c r="A30" s="12"/>
      <c r="B30" s="13"/>
      <c r="C30" s="14"/>
      <c r="D30" s="23"/>
      <c r="E30" s="23"/>
      <c r="F30" s="23"/>
      <c r="G30" s="23"/>
      <c r="H30" s="23"/>
      <c r="I30" s="17"/>
    </row>
    <row r="31" spans="1:9" ht="12.75">
      <c r="A31" s="12" t="s">
        <v>28</v>
      </c>
      <c r="B31" s="13"/>
      <c r="C31" s="14" t="s">
        <v>29</v>
      </c>
      <c r="D31" s="16">
        <v>0</v>
      </c>
      <c r="E31" s="16">
        <f>ROUND(D31*(1+$H$2),0)</f>
        <v>0</v>
      </c>
      <c r="F31" s="16">
        <f aca="true" t="shared" si="4" ref="F31:H32">ROUND(E31*(1+$H$2),0)</f>
        <v>0</v>
      </c>
      <c r="G31" s="16">
        <f t="shared" si="4"/>
        <v>0</v>
      </c>
      <c r="H31" s="16">
        <f t="shared" si="4"/>
        <v>0</v>
      </c>
      <c r="I31" s="17">
        <f t="shared" si="3"/>
        <v>0</v>
      </c>
    </row>
    <row r="32" spans="1:9" ht="12.75">
      <c r="A32" s="12"/>
      <c r="B32" s="13"/>
      <c r="C32" s="14" t="s">
        <v>49</v>
      </c>
      <c r="D32" s="16">
        <v>0</v>
      </c>
      <c r="E32" s="16">
        <f>ROUND(D32*(1+$H$2),0)</f>
        <v>0</v>
      </c>
      <c r="F32" s="16">
        <f t="shared" si="4"/>
        <v>0</v>
      </c>
      <c r="G32" s="16">
        <f t="shared" si="4"/>
        <v>0</v>
      </c>
      <c r="H32" s="16">
        <f t="shared" si="4"/>
        <v>0</v>
      </c>
      <c r="I32" s="17">
        <f t="shared" si="3"/>
        <v>0</v>
      </c>
    </row>
    <row r="33" spans="1:9" ht="12.75">
      <c r="A33" s="12"/>
      <c r="B33" s="13"/>
      <c r="C33" s="14"/>
      <c r="D33" s="16"/>
      <c r="E33" s="16"/>
      <c r="F33" s="16"/>
      <c r="G33" s="16"/>
      <c r="H33" s="16"/>
      <c r="I33" s="17"/>
    </row>
    <row r="34" spans="1:9" ht="12.75">
      <c r="A34" s="12" t="s">
        <v>30</v>
      </c>
      <c r="B34" s="13"/>
      <c r="C34" s="14" t="s">
        <v>50</v>
      </c>
      <c r="D34" s="16">
        <v>0</v>
      </c>
      <c r="E34" s="16">
        <v>0</v>
      </c>
      <c r="F34" s="16">
        <v>0</v>
      </c>
      <c r="G34" s="16">
        <v>0</v>
      </c>
      <c r="H34" s="16">
        <v>0</v>
      </c>
      <c r="I34" s="17">
        <f t="shared" si="3"/>
        <v>0</v>
      </c>
    </row>
    <row r="35" spans="1:9" ht="12.75">
      <c r="A35" s="12"/>
      <c r="B35" s="13"/>
      <c r="C35" s="14"/>
      <c r="D35" s="16"/>
      <c r="E35" s="16"/>
      <c r="F35" s="16"/>
      <c r="G35" s="16"/>
      <c r="H35" s="16"/>
      <c r="I35" s="17"/>
    </row>
    <row r="36" spans="1:9" ht="12.75">
      <c r="A36" s="12" t="s">
        <v>31</v>
      </c>
      <c r="B36" s="13">
        <v>1</v>
      </c>
      <c r="C36" s="14" t="s">
        <v>53</v>
      </c>
      <c r="D36" s="42">
        <v>0</v>
      </c>
      <c r="E36" s="16">
        <f>ROUND(D36*(1+$H$2),0)</f>
        <v>0</v>
      </c>
      <c r="F36" s="16">
        <f>ROUND(E36*(1+$H$2),0)</f>
        <v>0</v>
      </c>
      <c r="G36" s="16">
        <f>ROUND(F36*(1+$H$2),0)</f>
        <v>0</v>
      </c>
      <c r="H36" s="16">
        <f>ROUND(G36*(1+$H$2),0)</f>
        <v>0</v>
      </c>
      <c r="I36" s="17">
        <f t="shared" si="3"/>
        <v>0</v>
      </c>
    </row>
    <row r="37" spans="1:9" ht="12.75">
      <c r="A37" s="12"/>
      <c r="B37" s="13">
        <v>2</v>
      </c>
      <c r="C37" s="14" t="s">
        <v>54</v>
      </c>
      <c r="D37" s="16">
        <v>0</v>
      </c>
      <c r="E37" s="16">
        <f aca="true" t="shared" si="5" ref="E37:H39">ROUND(D37*(1+$H$2),0)</f>
        <v>0</v>
      </c>
      <c r="F37" s="16">
        <f t="shared" si="5"/>
        <v>0</v>
      </c>
      <c r="G37" s="16">
        <f t="shared" si="5"/>
        <v>0</v>
      </c>
      <c r="H37" s="16">
        <f t="shared" si="5"/>
        <v>0</v>
      </c>
      <c r="I37" s="17">
        <f t="shared" si="3"/>
        <v>0</v>
      </c>
    </row>
    <row r="38" spans="1:9" ht="12.75">
      <c r="A38" s="12"/>
      <c r="B38" s="13">
        <v>3</v>
      </c>
      <c r="C38" s="14" t="s">
        <v>32</v>
      </c>
      <c r="D38" s="16">
        <v>0</v>
      </c>
      <c r="E38" s="16">
        <f t="shared" si="5"/>
        <v>0</v>
      </c>
      <c r="F38" s="16">
        <f t="shared" si="5"/>
        <v>0</v>
      </c>
      <c r="G38" s="16">
        <f t="shared" si="5"/>
        <v>0</v>
      </c>
      <c r="H38" s="16">
        <f t="shared" si="5"/>
        <v>0</v>
      </c>
      <c r="I38" s="17">
        <f t="shared" si="3"/>
        <v>0</v>
      </c>
    </row>
    <row r="39" spans="1:9" ht="12.75">
      <c r="A39" s="12"/>
      <c r="B39" s="13">
        <v>4</v>
      </c>
      <c r="C39" s="14" t="s">
        <v>44</v>
      </c>
      <c r="D39" s="16">
        <v>0</v>
      </c>
      <c r="E39" s="16">
        <f t="shared" si="5"/>
        <v>0</v>
      </c>
      <c r="F39" s="16">
        <f t="shared" si="5"/>
        <v>0</v>
      </c>
      <c r="G39" s="16">
        <f t="shared" si="5"/>
        <v>0</v>
      </c>
      <c r="H39" s="16">
        <f t="shared" si="5"/>
        <v>0</v>
      </c>
      <c r="I39" s="17">
        <f t="shared" si="3"/>
        <v>0</v>
      </c>
    </row>
    <row r="40" spans="1:9" ht="12.75">
      <c r="A40" s="12"/>
      <c r="B40" s="13">
        <v>5</v>
      </c>
      <c r="C40" s="14" t="s">
        <v>33</v>
      </c>
      <c r="D40" s="15">
        <v>0</v>
      </c>
      <c r="E40" s="15">
        <v>0</v>
      </c>
      <c r="F40" s="15">
        <v>0</v>
      </c>
      <c r="G40" s="15">
        <v>0</v>
      </c>
      <c r="H40" s="15">
        <v>0</v>
      </c>
      <c r="I40" s="17">
        <f t="shared" si="3"/>
        <v>0</v>
      </c>
    </row>
    <row r="41" spans="1:9" ht="12.75">
      <c r="A41" s="12"/>
      <c r="B41" s="13"/>
      <c r="C41" s="14" t="s">
        <v>34</v>
      </c>
      <c r="D41" s="15">
        <v>0</v>
      </c>
      <c r="E41" s="15">
        <v>0</v>
      </c>
      <c r="F41" s="15">
        <v>0</v>
      </c>
      <c r="G41" s="15">
        <v>0</v>
      </c>
      <c r="H41" s="15">
        <v>0</v>
      </c>
      <c r="I41" s="17">
        <f t="shared" si="3"/>
        <v>0</v>
      </c>
    </row>
    <row r="42" spans="1:9" ht="12.75">
      <c r="A42" s="12"/>
      <c r="B42" s="13">
        <v>6</v>
      </c>
      <c r="C42" s="14" t="s">
        <v>51</v>
      </c>
      <c r="D42" s="16">
        <v>0</v>
      </c>
      <c r="E42" s="16">
        <f>ROUND(D42*(1+$H$2),0)</f>
        <v>0</v>
      </c>
      <c r="F42" s="16">
        <f>ROUND(E42*(1+$H$2),0)</f>
        <v>0</v>
      </c>
      <c r="G42" s="16">
        <f>ROUND(F42*(1+$H$2),0)</f>
        <v>0</v>
      </c>
      <c r="H42" s="16">
        <f>ROUND(G42*(1+$H$2),0)</f>
        <v>0</v>
      </c>
      <c r="I42" s="17">
        <f t="shared" si="3"/>
        <v>0</v>
      </c>
    </row>
    <row r="43" spans="1:9" ht="12.75">
      <c r="A43" s="12"/>
      <c r="B43" s="13"/>
      <c r="C43" s="14" t="s">
        <v>43</v>
      </c>
      <c r="D43" s="19">
        <f>ROUND($D$2*D19,0)</f>
        <v>0</v>
      </c>
      <c r="E43" s="19">
        <f>ROUND($D$2*E19,0)</f>
        <v>0</v>
      </c>
      <c r="F43" s="19">
        <f>ROUND($D$2*F19,0)</f>
        <v>0</v>
      </c>
      <c r="G43" s="19">
        <f>ROUND($D$2*G19,0)</f>
        <v>0</v>
      </c>
      <c r="H43" s="19">
        <f>ROUND($D$2*H19,0)</f>
        <v>0</v>
      </c>
      <c r="I43" s="17">
        <f t="shared" si="3"/>
        <v>0</v>
      </c>
    </row>
    <row r="44" spans="1:9" ht="12.75">
      <c r="A44" s="12"/>
      <c r="B44" s="13"/>
      <c r="C44" s="14" t="s">
        <v>35</v>
      </c>
      <c r="D44" s="24">
        <f>SUM(D36:D43)</f>
        <v>0</v>
      </c>
      <c r="E44" s="24">
        <f>SUM(E36:E43)</f>
        <v>0</v>
      </c>
      <c r="F44" s="24">
        <f>SUM(F36:F43)</f>
        <v>0</v>
      </c>
      <c r="G44" s="24">
        <f>SUM(G36:G43)</f>
        <v>0</v>
      </c>
      <c r="H44" s="24">
        <f>SUM(H36:H43)</f>
        <v>0</v>
      </c>
      <c r="I44" s="21">
        <f aca="true" t="shared" si="6" ref="I44:I51">SUM(D44:H44)</f>
        <v>0</v>
      </c>
    </row>
    <row r="45" spans="1:9" ht="12.75">
      <c r="A45" s="12"/>
      <c r="B45" s="13"/>
      <c r="C45" s="14"/>
      <c r="D45" s="16"/>
      <c r="E45" s="16"/>
      <c r="F45" s="16"/>
      <c r="G45" s="16"/>
      <c r="H45" s="16"/>
      <c r="I45" s="17"/>
    </row>
    <row r="46" spans="1:9" ht="12.75">
      <c r="A46" s="12" t="s">
        <v>36</v>
      </c>
      <c r="B46" s="13"/>
      <c r="C46" s="14" t="s">
        <v>37</v>
      </c>
      <c r="D46" s="49">
        <f>D26+D28+D29+D31+D32+D34+D44</f>
        <v>0</v>
      </c>
      <c r="E46" s="49">
        <f>E26+E28+E29+E31+E32+E34+E44</f>
        <v>0</v>
      </c>
      <c r="F46" s="49">
        <f>F26+F28+F29+F31+F32+F34+F44</f>
        <v>0</v>
      </c>
      <c r="G46" s="49">
        <f>G26+G28+G29+G31+G32+G34+G44</f>
        <v>0</v>
      </c>
      <c r="H46" s="49">
        <f>H26+H28+H29+H31+H32+H34+H44</f>
        <v>0</v>
      </c>
      <c r="I46" s="50">
        <f t="shared" si="6"/>
        <v>0</v>
      </c>
    </row>
    <row r="47" spans="1:9" ht="12.75">
      <c r="A47" s="12"/>
      <c r="B47" s="13"/>
      <c r="C47" s="14" t="s">
        <v>38</v>
      </c>
      <c r="D47" s="49">
        <f>D46-D41-D43-D29-D28-D34</f>
        <v>0</v>
      </c>
      <c r="E47" s="49">
        <f>E46-E41-E43-E29-E28-E34</f>
        <v>0</v>
      </c>
      <c r="F47" s="49">
        <f>F46-F41-F43-F29-F28-F34</f>
        <v>0</v>
      </c>
      <c r="G47" s="49">
        <f>G46-G41-G43-G29-G28-G34</f>
        <v>0</v>
      </c>
      <c r="H47" s="49">
        <f>H46-H41-H43-H29-H28-H34</f>
        <v>0</v>
      </c>
      <c r="I47" s="50">
        <f>SUM(D47:H47)</f>
        <v>0</v>
      </c>
    </row>
    <row r="48" spans="1:9" ht="12.75">
      <c r="A48" s="12"/>
      <c r="B48" s="13"/>
      <c r="C48" s="14"/>
      <c r="D48" s="51"/>
      <c r="E48" s="51"/>
      <c r="F48" s="51"/>
      <c r="G48" s="51"/>
      <c r="H48" s="51"/>
      <c r="I48" s="53"/>
    </row>
    <row r="49" spans="1:9" ht="12.75">
      <c r="A49" s="12" t="s">
        <v>39</v>
      </c>
      <c r="B49" s="13"/>
      <c r="C49" s="14" t="s">
        <v>42</v>
      </c>
      <c r="D49" s="19">
        <f>ROUND($D$1*D47,0)</f>
        <v>0</v>
      </c>
      <c r="E49" s="19">
        <f>ROUND($D$1*E47,0)</f>
        <v>0</v>
      </c>
      <c r="F49" s="19">
        <f>ROUND($D$1*F47,0)</f>
        <v>0</v>
      </c>
      <c r="G49" s="19">
        <f>ROUND($D$1*G47,0)</f>
        <v>0</v>
      </c>
      <c r="H49" s="19">
        <f>ROUND($D$1*H47,0)</f>
        <v>0</v>
      </c>
      <c r="I49" s="21">
        <f t="shared" si="6"/>
        <v>0</v>
      </c>
    </row>
    <row r="50" spans="1:9" ht="12.75">
      <c r="A50" s="12"/>
      <c r="B50" s="13"/>
      <c r="C50" s="14"/>
      <c r="D50" s="51"/>
      <c r="E50" s="51"/>
      <c r="F50" s="51"/>
      <c r="G50" s="51"/>
      <c r="H50" s="51"/>
      <c r="I50" s="53"/>
    </row>
    <row r="51" spans="1:9" ht="13.5" thickBot="1">
      <c r="A51" s="25" t="s">
        <v>40</v>
      </c>
      <c r="B51" s="26"/>
      <c r="C51" s="39" t="s">
        <v>41</v>
      </c>
      <c r="D51" s="52">
        <f>D49+D46</f>
        <v>0</v>
      </c>
      <c r="E51" s="52">
        <f>E49+E46</f>
        <v>0</v>
      </c>
      <c r="F51" s="52">
        <f>F49+F46</f>
        <v>0</v>
      </c>
      <c r="G51" s="52">
        <f>G49+G46</f>
        <v>0</v>
      </c>
      <c r="H51" s="52">
        <f>H49+H46</f>
        <v>0</v>
      </c>
      <c r="I51" s="54">
        <f t="shared" si="6"/>
        <v>0</v>
      </c>
    </row>
    <row r="52" spans="1:9" ht="12.75">
      <c r="A52"/>
      <c r="B52"/>
      <c r="C52" s="47"/>
      <c r="D52" s="46"/>
      <c r="E52" s="46"/>
      <c r="F52" s="46"/>
      <c r="G52" s="46"/>
      <c r="H52" s="46"/>
      <c r="I52" s="46"/>
    </row>
    <row r="53" ht="12.75"/>
  </sheetData>
  <sheetProtection/>
  <printOptions gridLines="1" horizontalCentered="1" verticalCentered="1"/>
  <pageMargins left="0.2" right="0.2" top="0.27" bottom="0.3" header="0.27" footer="0.31"/>
  <pageSetup horizontalDpi="600" verticalDpi="600" orientation="portrait" scale="94" r:id="rId3"/>
  <headerFooter alignWithMargins="0">
    <oddHeader>&amp;CBudget for &amp;F
Prepared by Susan Osterbur</oddHeader>
    <oddFooter>&amp;C&amp;D    &amp;T</oddFoot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A1:AT52"/>
  <sheetViews>
    <sheetView view="pageBreakPreview" zoomScaleSheetLayoutView="100" zoomScalePageLayoutView="0" workbookViewId="0" topLeftCell="A1">
      <pane ySplit="7" topLeftCell="A8" activePane="bottomLeft" state="frozen"/>
      <selection pane="topLeft" activeCell="A1" sqref="A1"/>
      <selection pane="bottomLeft" activeCell="D19" sqref="D19"/>
    </sheetView>
  </sheetViews>
  <sheetFormatPr defaultColWidth="9.140625" defaultRowHeight="12.75"/>
  <cols>
    <col min="1" max="1" width="3.00390625" style="4" customWidth="1"/>
    <col min="2" max="2" width="2.421875" style="4" customWidth="1"/>
    <col min="3" max="3" width="27.421875" style="5" customWidth="1"/>
    <col min="4" max="4" width="13.140625" style="8" customWidth="1"/>
    <col min="5" max="5" width="12.140625" style="6" customWidth="1"/>
    <col min="6" max="6" width="11.421875" style="6" customWidth="1"/>
    <col min="7" max="7" width="11.57421875" style="6" bestFit="1" customWidth="1"/>
    <col min="8" max="8" width="11.421875" style="6" customWidth="1"/>
    <col min="9" max="9" width="13.421875" style="7" customWidth="1"/>
    <col min="10" max="10" width="12.421875" style="0" customWidth="1"/>
    <col min="12" max="12" width="11.140625" style="0" customWidth="1"/>
    <col min="13" max="14" width="11.28125" style="0" bestFit="1" customWidth="1"/>
    <col min="17" max="17" width="8.7109375" style="0" bestFit="1" customWidth="1"/>
  </cols>
  <sheetData>
    <row r="1" spans="1:14" ht="12.75">
      <c r="A1" s="95" t="s">
        <v>0</v>
      </c>
      <c r="B1" s="96"/>
      <c r="C1" s="96"/>
      <c r="D1" s="94">
        <v>0.586</v>
      </c>
      <c r="E1" s="81" t="s">
        <v>68</v>
      </c>
      <c r="F1" s="11" t="s">
        <v>1</v>
      </c>
      <c r="G1" s="31"/>
      <c r="H1" s="36">
        <v>0.03</v>
      </c>
      <c r="I1" s="40"/>
      <c r="J1" s="76" t="s">
        <v>61</v>
      </c>
      <c r="K1" s="77"/>
      <c r="L1" s="77"/>
      <c r="M1" s="77"/>
      <c r="N1" s="77"/>
    </row>
    <row r="2" spans="1:14" ht="12.75">
      <c r="A2" s="97" t="s">
        <v>2</v>
      </c>
      <c r="B2" s="98"/>
      <c r="C2" s="98"/>
      <c r="D2" s="99">
        <v>0.64</v>
      </c>
      <c r="E2" s="22" t="s">
        <v>68</v>
      </c>
      <c r="F2" s="30" t="s">
        <v>3</v>
      </c>
      <c r="G2" s="32"/>
      <c r="H2" s="37">
        <v>0.03</v>
      </c>
      <c r="I2" s="40"/>
      <c r="J2" s="75" t="s">
        <v>64</v>
      </c>
      <c r="K2" s="75"/>
      <c r="L2" s="75"/>
      <c r="M2" s="75"/>
      <c r="N2" s="75"/>
    </row>
    <row r="3" spans="1:14" ht="12.75">
      <c r="A3" s="2" t="s">
        <v>4</v>
      </c>
      <c r="B3" s="32"/>
      <c r="C3" s="32"/>
      <c r="D3" s="83">
        <v>0.4638</v>
      </c>
      <c r="E3" s="43"/>
      <c r="F3" s="43"/>
      <c r="G3" s="43"/>
      <c r="H3" s="44"/>
      <c r="I3"/>
      <c r="J3" s="75" t="s">
        <v>67</v>
      </c>
      <c r="K3" s="75"/>
      <c r="L3" s="75"/>
      <c r="M3" s="75"/>
      <c r="N3" s="75"/>
    </row>
    <row r="4" spans="1:14" ht="12.75">
      <c r="A4" s="2" t="s">
        <v>45</v>
      </c>
      <c r="B4" s="32"/>
      <c r="C4" s="32"/>
      <c r="D4" s="83">
        <v>0.1035</v>
      </c>
      <c r="E4" s="45"/>
      <c r="F4" s="45"/>
      <c r="G4" s="45"/>
      <c r="H4" s="44"/>
      <c r="I4"/>
      <c r="J4" s="75" t="s">
        <v>65</v>
      </c>
      <c r="K4" s="75"/>
      <c r="L4" s="75"/>
      <c r="M4" s="75"/>
      <c r="N4" s="75"/>
    </row>
    <row r="5" spans="1:14" ht="12.75">
      <c r="A5" s="2" t="s">
        <v>55</v>
      </c>
      <c r="B5" s="32"/>
      <c r="C5" s="32"/>
      <c r="D5" s="84">
        <v>0.0766</v>
      </c>
      <c r="E5" s="48"/>
      <c r="F5" s="43"/>
      <c r="G5" s="43"/>
      <c r="H5" s="44"/>
      <c r="I5" s="43"/>
      <c r="J5" s="78" t="s">
        <v>66</v>
      </c>
      <c r="K5" s="75"/>
      <c r="L5" s="75"/>
      <c r="M5" s="75"/>
      <c r="N5" s="75"/>
    </row>
    <row r="6" spans="1:14" ht="13.5" thickBot="1">
      <c r="A6" s="3" t="s">
        <v>5</v>
      </c>
      <c r="B6" s="33"/>
      <c r="C6" s="33"/>
      <c r="D6" s="85">
        <v>0.0766</v>
      </c>
      <c r="E6" s="33"/>
      <c r="F6" s="38"/>
      <c r="G6" s="33"/>
      <c r="H6" s="35"/>
      <c r="I6"/>
      <c r="J6" s="75" t="s">
        <v>62</v>
      </c>
      <c r="K6" s="75"/>
      <c r="L6" s="75"/>
      <c r="M6" s="75"/>
      <c r="N6" s="75"/>
    </row>
    <row r="7" spans="1:14" ht="13.5" thickBot="1">
      <c r="A7" s="55" t="s">
        <v>6</v>
      </c>
      <c r="B7" s="55"/>
      <c r="C7" s="55"/>
      <c r="D7" s="55"/>
      <c r="E7" s="55"/>
      <c r="F7" s="55"/>
      <c r="G7" s="55"/>
      <c r="H7" s="55"/>
      <c r="I7" s="55"/>
      <c r="J7" s="75" t="s">
        <v>63</v>
      </c>
      <c r="K7" s="75"/>
      <c r="L7" s="75"/>
      <c r="M7" s="75"/>
      <c r="N7" s="75"/>
    </row>
    <row r="8" spans="1:46" s="1" customFormat="1" ht="15">
      <c r="A8" s="9"/>
      <c r="B8" s="10"/>
      <c r="C8" s="11"/>
      <c r="D8" s="27" t="s">
        <v>7</v>
      </c>
      <c r="E8" s="28" t="s">
        <v>8</v>
      </c>
      <c r="F8" s="28" t="s">
        <v>9</v>
      </c>
      <c r="G8" s="28" t="s">
        <v>10</v>
      </c>
      <c r="H8" s="28" t="s">
        <v>11</v>
      </c>
      <c r="I8" s="29" t="s">
        <v>12</v>
      </c>
      <c r="J8"/>
      <c r="K8"/>
      <c r="L8"/>
      <c r="M8"/>
      <c r="N8"/>
      <c r="O8"/>
      <c r="P8"/>
      <c r="Q8"/>
      <c r="R8"/>
      <c r="S8"/>
      <c r="T8"/>
      <c r="U8"/>
      <c r="V8"/>
      <c r="W8"/>
      <c r="X8"/>
      <c r="Y8"/>
      <c r="Z8"/>
      <c r="AA8"/>
      <c r="AB8"/>
      <c r="AC8"/>
      <c r="AD8"/>
      <c r="AE8"/>
      <c r="AF8"/>
      <c r="AG8"/>
      <c r="AH8"/>
      <c r="AI8"/>
      <c r="AJ8"/>
      <c r="AK8"/>
      <c r="AL8"/>
      <c r="AM8"/>
      <c r="AN8"/>
      <c r="AO8"/>
      <c r="AP8"/>
      <c r="AQ8"/>
      <c r="AR8"/>
      <c r="AS8"/>
      <c r="AT8"/>
    </row>
    <row r="9" spans="1:10" ht="12.75">
      <c r="A9" s="12" t="s">
        <v>13</v>
      </c>
      <c r="B9" s="13">
        <v>1</v>
      </c>
      <c r="C9" s="14" t="s">
        <v>56</v>
      </c>
      <c r="D9" s="41">
        <f>ROUND(0/9*1.03*0,0)</f>
        <v>0</v>
      </c>
      <c r="E9" s="16">
        <f>ROUND(D9*(1+$H$1),0)</f>
        <v>0</v>
      </c>
      <c r="F9" s="16">
        <f>ROUND(E9*(1+$H$1),0)</f>
        <v>0</v>
      </c>
      <c r="G9" s="16">
        <f>ROUND(F9*(1+$H$1),0)</f>
        <v>0</v>
      </c>
      <c r="H9" s="16">
        <f>ROUND(G9*(1+$H$1),0)</f>
        <v>0</v>
      </c>
      <c r="I9" s="17">
        <f>SUM(D9:H9)</f>
        <v>0</v>
      </c>
      <c r="J9" s="42"/>
    </row>
    <row r="10" spans="1:10" ht="12.75">
      <c r="A10" s="12"/>
      <c r="B10" s="13">
        <v>2</v>
      </c>
      <c r="C10" s="14" t="s">
        <v>46</v>
      </c>
      <c r="D10" s="41">
        <f>ROUND(0/9*1.03*0,0)</f>
        <v>0</v>
      </c>
      <c r="E10" s="16">
        <f aca="true" t="shared" si="0" ref="E10:H14">ROUND(D10*(1+$H$1),0)</f>
        <v>0</v>
      </c>
      <c r="F10" s="16">
        <f t="shared" si="0"/>
        <v>0</v>
      </c>
      <c r="G10" s="16">
        <f t="shared" si="0"/>
        <v>0</v>
      </c>
      <c r="H10" s="16">
        <f t="shared" si="0"/>
        <v>0</v>
      </c>
      <c r="I10" s="17">
        <f aca="true" t="shared" si="1" ref="I10:I51">SUM(D10:H10)</f>
        <v>0</v>
      </c>
      <c r="J10" s="42"/>
    </row>
    <row r="11" spans="1:9" ht="12.75">
      <c r="A11" s="12"/>
      <c r="B11" s="13">
        <v>3</v>
      </c>
      <c r="C11" s="14" t="s">
        <v>47</v>
      </c>
      <c r="D11" s="41">
        <f>ROUND(0/9*1.03*0,0)</f>
        <v>0</v>
      </c>
      <c r="E11" s="16">
        <f t="shared" si="0"/>
        <v>0</v>
      </c>
      <c r="F11" s="16">
        <f t="shared" si="0"/>
        <v>0</v>
      </c>
      <c r="G11" s="16">
        <f t="shared" si="0"/>
        <v>0</v>
      </c>
      <c r="H11" s="16">
        <f t="shared" si="0"/>
        <v>0</v>
      </c>
      <c r="I11" s="17">
        <f t="shared" si="1"/>
        <v>0</v>
      </c>
    </row>
    <row r="12" spans="1:9" ht="12.75">
      <c r="A12" s="12"/>
      <c r="B12" s="13">
        <v>4</v>
      </c>
      <c r="C12" s="14" t="s">
        <v>14</v>
      </c>
      <c r="D12" s="41">
        <f>ROUND(0/9*1.03*0,0)</f>
        <v>0</v>
      </c>
      <c r="E12" s="16">
        <f t="shared" si="0"/>
        <v>0</v>
      </c>
      <c r="F12" s="16">
        <f t="shared" si="0"/>
        <v>0</v>
      </c>
      <c r="G12" s="16">
        <f t="shared" si="0"/>
        <v>0</v>
      </c>
      <c r="H12" s="16">
        <f t="shared" si="0"/>
        <v>0</v>
      </c>
      <c r="I12" s="17">
        <f t="shared" si="1"/>
        <v>0</v>
      </c>
    </row>
    <row r="13" spans="1:9" ht="12.75">
      <c r="A13" s="12"/>
      <c r="B13" s="13">
        <v>5</v>
      </c>
      <c r="C13" s="14" t="s">
        <v>15</v>
      </c>
      <c r="D13" s="41">
        <f>ROUND(0/9*1.03*0,0)</f>
        <v>0</v>
      </c>
      <c r="E13" s="16">
        <f t="shared" si="0"/>
        <v>0</v>
      </c>
      <c r="F13" s="16">
        <f t="shared" si="0"/>
        <v>0</v>
      </c>
      <c r="G13" s="16">
        <f t="shared" si="0"/>
        <v>0</v>
      </c>
      <c r="H13" s="16">
        <f t="shared" si="0"/>
        <v>0</v>
      </c>
      <c r="I13" s="17">
        <f t="shared" si="1"/>
        <v>0</v>
      </c>
    </row>
    <row r="14" spans="1:9" ht="12.75">
      <c r="A14" s="12"/>
      <c r="B14" s="13">
        <v>6</v>
      </c>
      <c r="C14" s="14" t="s">
        <v>16</v>
      </c>
      <c r="D14" s="16">
        <v>0</v>
      </c>
      <c r="E14" s="16">
        <f t="shared" si="0"/>
        <v>0</v>
      </c>
      <c r="F14" s="16">
        <f t="shared" si="0"/>
        <v>0</v>
      </c>
      <c r="G14" s="16">
        <f t="shared" si="0"/>
        <v>0</v>
      </c>
      <c r="H14" s="16">
        <f t="shared" si="0"/>
        <v>0</v>
      </c>
      <c r="I14" s="17">
        <f t="shared" si="1"/>
        <v>0</v>
      </c>
    </row>
    <row r="15" spans="1:46" s="5" customFormat="1" ht="12.75">
      <c r="A15" s="18"/>
      <c r="B15" s="13">
        <v>7</v>
      </c>
      <c r="C15" s="14" t="s">
        <v>17</v>
      </c>
      <c r="D15" s="20">
        <f>SUM(D9:D14)</f>
        <v>0</v>
      </c>
      <c r="E15" s="20">
        <f>SUM(E9:E14)</f>
        <v>0</v>
      </c>
      <c r="F15" s="20">
        <f>SUM(F9:F14)</f>
        <v>0</v>
      </c>
      <c r="G15" s="20">
        <f>SUM(G9:G14)</f>
        <v>0</v>
      </c>
      <c r="H15" s="20">
        <f>SUM(H9:H14)</f>
        <v>0</v>
      </c>
      <c r="I15" s="21">
        <f t="shared" si="1"/>
        <v>0</v>
      </c>
      <c r="J15"/>
      <c r="K15"/>
      <c r="L15"/>
      <c r="M15"/>
      <c r="N15"/>
      <c r="O15"/>
      <c r="P15"/>
      <c r="Q15" s="68"/>
      <c r="R15"/>
      <c r="S15"/>
      <c r="T15"/>
      <c r="U15"/>
      <c r="V15"/>
      <c r="W15"/>
      <c r="X15"/>
      <c r="Y15"/>
      <c r="Z15"/>
      <c r="AA15"/>
      <c r="AB15"/>
      <c r="AC15"/>
      <c r="AD15"/>
      <c r="AE15"/>
      <c r="AF15"/>
      <c r="AG15"/>
      <c r="AH15"/>
      <c r="AI15"/>
      <c r="AJ15"/>
      <c r="AK15"/>
      <c r="AL15"/>
      <c r="AM15"/>
      <c r="AN15"/>
      <c r="AO15"/>
      <c r="AP15"/>
      <c r="AQ15"/>
      <c r="AR15"/>
      <c r="AS15"/>
      <c r="AT15"/>
    </row>
    <row r="16" spans="1:11" ht="12.75">
      <c r="A16" s="12"/>
      <c r="B16" s="13"/>
      <c r="C16" s="22"/>
      <c r="D16" s="16"/>
      <c r="E16" s="16"/>
      <c r="F16" s="16"/>
      <c r="G16" s="16"/>
      <c r="H16" s="16"/>
      <c r="I16" s="17"/>
      <c r="K16" s="69" t="s">
        <v>80</v>
      </c>
    </row>
    <row r="17" spans="1:13" ht="12.75">
      <c r="A17" s="12" t="s">
        <v>18</v>
      </c>
      <c r="B17" s="13">
        <v>1</v>
      </c>
      <c r="C17" s="56" t="s">
        <v>57</v>
      </c>
      <c r="D17" s="16">
        <v>0</v>
      </c>
      <c r="E17" s="16">
        <f>ROUND(D17*(1+$H$1),0)</f>
        <v>0</v>
      </c>
      <c r="F17" s="16">
        <f>ROUND(E17*(1+$H$1),0)</f>
        <v>0</v>
      </c>
      <c r="G17" s="16">
        <f>ROUND(F17*(1+$H$1),0)</f>
        <v>0</v>
      </c>
      <c r="H17" s="16">
        <f>ROUND(G17*(1+$H$1),0)</f>
        <v>0</v>
      </c>
      <c r="I17" s="17">
        <f t="shared" si="1"/>
        <v>0</v>
      </c>
      <c r="K17" s="57"/>
      <c r="L17" s="58"/>
      <c r="M17" s="59" t="s">
        <v>60</v>
      </c>
    </row>
    <row r="18" spans="1:14" ht="12.75">
      <c r="A18" s="12"/>
      <c r="B18" s="13">
        <v>2</v>
      </c>
      <c r="C18" s="14" t="s">
        <v>48</v>
      </c>
      <c r="D18" s="16">
        <v>0</v>
      </c>
      <c r="E18" s="16">
        <f>ROUND(D18*(1+$H$1),0)</f>
        <v>0</v>
      </c>
      <c r="F18" s="16">
        <f aca="true" t="shared" si="2" ref="F18:H22">ROUND(E18*(1+$H$1),0)</f>
        <v>0</v>
      </c>
      <c r="G18" s="16">
        <f t="shared" si="2"/>
        <v>0</v>
      </c>
      <c r="H18" s="16">
        <f t="shared" si="2"/>
        <v>0</v>
      </c>
      <c r="I18" s="17">
        <f t="shared" si="1"/>
        <v>0</v>
      </c>
      <c r="K18" s="60" t="s">
        <v>81</v>
      </c>
      <c r="L18" s="32"/>
      <c r="M18" s="61">
        <v>31182</v>
      </c>
      <c r="N18" s="67"/>
    </row>
    <row r="19" spans="1:13" ht="12.75">
      <c r="A19" s="12"/>
      <c r="B19" s="13">
        <v>3</v>
      </c>
      <c r="C19" s="70" t="s">
        <v>58</v>
      </c>
      <c r="D19" s="71">
        <f>M18</f>
        <v>31182</v>
      </c>
      <c r="E19" s="16">
        <v>0</v>
      </c>
      <c r="F19" s="16">
        <f t="shared" si="2"/>
        <v>0</v>
      </c>
      <c r="G19" s="16">
        <f t="shared" si="2"/>
        <v>0</v>
      </c>
      <c r="H19" s="16">
        <f t="shared" si="2"/>
        <v>0</v>
      </c>
      <c r="I19" s="17">
        <f t="shared" si="1"/>
        <v>31182</v>
      </c>
      <c r="K19" s="60" t="s">
        <v>82</v>
      </c>
      <c r="M19" s="61">
        <v>32274</v>
      </c>
    </row>
    <row r="20" spans="1:15" ht="12.75">
      <c r="A20" s="12"/>
      <c r="B20" s="13">
        <v>4</v>
      </c>
      <c r="C20" s="14" t="s">
        <v>19</v>
      </c>
      <c r="D20" s="16">
        <v>0</v>
      </c>
      <c r="E20" s="16">
        <f>ROUND(D20*(1+$H$1),0)</f>
        <v>0</v>
      </c>
      <c r="F20" s="16">
        <f t="shared" si="2"/>
        <v>0</v>
      </c>
      <c r="G20" s="16">
        <f t="shared" si="2"/>
        <v>0</v>
      </c>
      <c r="H20" s="16">
        <f t="shared" si="2"/>
        <v>0</v>
      </c>
      <c r="I20" s="17">
        <f t="shared" si="1"/>
        <v>0</v>
      </c>
      <c r="K20" s="60" t="s">
        <v>83</v>
      </c>
      <c r="M20" s="61">
        <v>34000</v>
      </c>
      <c r="N20" s="65"/>
      <c r="O20" s="65"/>
    </row>
    <row r="21" spans="1:15" ht="12.75">
      <c r="A21" s="12"/>
      <c r="B21" s="13">
        <v>5</v>
      </c>
      <c r="C21" s="14" t="s">
        <v>20</v>
      </c>
      <c r="D21" s="16">
        <v>0</v>
      </c>
      <c r="E21" s="16">
        <f>ROUND(D21*(1+$H$1),0)</f>
        <v>0</v>
      </c>
      <c r="F21" s="16">
        <f t="shared" si="2"/>
        <v>0</v>
      </c>
      <c r="G21" s="16">
        <f t="shared" si="2"/>
        <v>0</v>
      </c>
      <c r="H21" s="16">
        <f t="shared" si="2"/>
        <v>0</v>
      </c>
      <c r="I21" s="17">
        <f t="shared" si="1"/>
        <v>0</v>
      </c>
      <c r="K21" s="60" t="s">
        <v>84</v>
      </c>
      <c r="M21" s="100"/>
      <c r="N21" s="65"/>
      <c r="O21" s="65"/>
    </row>
    <row r="22" spans="1:15" ht="12.75">
      <c r="A22" s="12"/>
      <c r="B22" s="13">
        <v>6</v>
      </c>
      <c r="C22" s="14" t="s">
        <v>21</v>
      </c>
      <c r="D22" s="42">
        <v>0</v>
      </c>
      <c r="E22" s="16">
        <f>ROUND(D22*(1+$H$1),0)</f>
        <v>0</v>
      </c>
      <c r="F22" s="16">
        <f t="shared" si="2"/>
        <v>0</v>
      </c>
      <c r="G22" s="16">
        <f t="shared" si="2"/>
        <v>0</v>
      </c>
      <c r="H22" s="16">
        <f t="shared" si="2"/>
        <v>0</v>
      </c>
      <c r="I22" s="17">
        <f t="shared" si="1"/>
        <v>0</v>
      </c>
      <c r="K22" s="60"/>
      <c r="M22" s="100"/>
      <c r="N22" s="65"/>
      <c r="O22" s="65"/>
    </row>
    <row r="23" spans="1:15" ht="12.75">
      <c r="A23" s="12"/>
      <c r="B23" s="13"/>
      <c r="C23" s="14" t="s">
        <v>22</v>
      </c>
      <c r="D23" s="20">
        <f>SUM(D15:D22)</f>
        <v>31182</v>
      </c>
      <c r="E23" s="20">
        <f>SUM(E15:E22)</f>
        <v>0</v>
      </c>
      <c r="F23" s="20">
        <f>SUM(F15:F22)</f>
        <v>0</v>
      </c>
      <c r="G23" s="20">
        <f>SUM(G15:G22)</f>
        <v>0</v>
      </c>
      <c r="H23" s="20">
        <f>SUM(H15:H22)</f>
        <v>0</v>
      </c>
      <c r="I23" s="21">
        <f t="shared" si="1"/>
        <v>31182</v>
      </c>
      <c r="K23" s="62" t="s">
        <v>59</v>
      </c>
      <c r="L23" s="63"/>
      <c r="M23" s="64">
        <v>34858</v>
      </c>
      <c r="N23" s="65"/>
      <c r="O23" s="65"/>
    </row>
    <row r="24" spans="1:15" ht="12.75">
      <c r="A24" s="12"/>
      <c r="B24" s="13"/>
      <c r="C24" s="14"/>
      <c r="D24" s="16"/>
      <c r="E24" s="16"/>
      <c r="F24" s="16"/>
      <c r="G24" s="16"/>
      <c r="H24" s="16"/>
      <c r="I24" s="17"/>
      <c r="N24" s="65"/>
      <c r="O24" s="65"/>
    </row>
    <row r="25" spans="1:13" ht="12.75">
      <c r="A25" s="12" t="s">
        <v>23</v>
      </c>
      <c r="B25" s="13"/>
      <c r="C25" s="14" t="s">
        <v>24</v>
      </c>
      <c r="D25" s="19">
        <f>ROUND($D$3*(D23-D22-D20-D19)+$D$4*(D19)+$D$5*(D20)+$D$6*(D22)-0.0145*(0),0)</f>
        <v>3227</v>
      </c>
      <c r="E25" s="19">
        <f>ROUND($D$3*(E23-E22-E20-E19)+$D$4*(E19)+$D$5*(E20)+$D$6*(E22)-0.0145*(0),0)</f>
        <v>0</v>
      </c>
      <c r="F25" s="19">
        <f>ROUND($D$3*(F23-F22-F20-F19)+$D$4*(F19)+$D$5*(F20)+$D$6*(F22)-0.0145*(0),0)</f>
        <v>0</v>
      </c>
      <c r="G25" s="19">
        <f>ROUND($D$3*(G23-G22-G20-G19)+$D$4*(G19)+$D$5*(G20)+$D$6*(G22)-0.0145*(0),0)</f>
        <v>0</v>
      </c>
      <c r="H25" s="19">
        <f>ROUND($D$3*(H23-H22-H20-H19)+$D$4*(H19)+$D$5*(H20)+$D$6*(H22)-0.0145*(0),0)</f>
        <v>0</v>
      </c>
      <c r="I25" s="21">
        <f t="shared" si="1"/>
        <v>3227</v>
      </c>
      <c r="K25" s="101" t="s">
        <v>87</v>
      </c>
      <c r="L25" s="75"/>
      <c r="M25" s="61">
        <v>56484</v>
      </c>
    </row>
    <row r="26" spans="1:12" ht="12.75">
      <c r="A26" s="12"/>
      <c r="B26" s="13"/>
      <c r="C26" s="14" t="s">
        <v>25</v>
      </c>
      <c r="D26" s="20">
        <f>D25+D23</f>
        <v>34409</v>
      </c>
      <c r="E26" s="20">
        <f>E25+E23</f>
        <v>0</v>
      </c>
      <c r="F26" s="20">
        <f>F25+F23</f>
        <v>0</v>
      </c>
      <c r="G26" s="20">
        <f>G25+G23</f>
        <v>0</v>
      </c>
      <c r="H26" s="20">
        <f>H25+H23</f>
        <v>0</v>
      </c>
      <c r="I26" s="21">
        <f t="shared" si="1"/>
        <v>34409</v>
      </c>
      <c r="L26" s="65"/>
    </row>
    <row r="27" spans="1:9" ht="12.75">
      <c r="A27" s="12"/>
      <c r="B27" s="13"/>
      <c r="C27" s="14"/>
      <c r="D27" s="16"/>
      <c r="E27" s="16"/>
      <c r="F27" s="16"/>
      <c r="G27" s="16"/>
      <c r="H27" s="16"/>
      <c r="I27" s="17"/>
    </row>
    <row r="28" spans="1:9" ht="12.75">
      <c r="A28" s="12" t="s">
        <v>26</v>
      </c>
      <c r="B28" s="13"/>
      <c r="C28" s="14" t="s">
        <v>52</v>
      </c>
      <c r="D28" s="23">
        <v>0</v>
      </c>
      <c r="E28" s="23">
        <v>0</v>
      </c>
      <c r="F28" s="23">
        <v>0</v>
      </c>
      <c r="G28" s="23">
        <v>0</v>
      </c>
      <c r="H28" s="23">
        <v>0</v>
      </c>
      <c r="I28" s="17">
        <f t="shared" si="1"/>
        <v>0</v>
      </c>
    </row>
    <row r="29" spans="1:9" ht="12.75">
      <c r="A29" s="12"/>
      <c r="B29" s="13"/>
      <c r="C29" s="14" t="s">
        <v>27</v>
      </c>
      <c r="D29" s="16">
        <v>0</v>
      </c>
      <c r="E29" s="16">
        <v>0</v>
      </c>
      <c r="F29" s="16">
        <f>ROUND(E29*(1+$H$2),0)</f>
        <v>0</v>
      </c>
      <c r="G29" s="16">
        <f>ROUND(F29*(1+$H$2),0)</f>
        <v>0</v>
      </c>
      <c r="H29" s="16">
        <f>ROUND(G29*(1+$H$2),0)</f>
        <v>0</v>
      </c>
      <c r="I29" s="17">
        <f t="shared" si="1"/>
        <v>0</v>
      </c>
    </row>
    <row r="30" spans="1:9" ht="12.75">
      <c r="A30" s="12"/>
      <c r="B30" s="13"/>
      <c r="C30" s="14"/>
      <c r="D30" s="23"/>
      <c r="E30" s="23"/>
      <c r="F30" s="23"/>
      <c r="G30" s="23"/>
      <c r="H30" s="23"/>
      <c r="I30" s="17"/>
    </row>
    <row r="31" spans="1:9" ht="12.75">
      <c r="A31" s="12" t="s">
        <v>28</v>
      </c>
      <c r="B31" s="13"/>
      <c r="C31" s="14" t="s">
        <v>29</v>
      </c>
      <c r="D31" s="16">
        <v>0</v>
      </c>
      <c r="E31" s="16">
        <f>ROUND(D31*(1+$H$2),0)</f>
        <v>0</v>
      </c>
      <c r="F31" s="16">
        <f aca="true" t="shared" si="3" ref="F31:H32">ROUND(E31*(1+$H$2),0)</f>
        <v>0</v>
      </c>
      <c r="G31" s="16">
        <f t="shared" si="3"/>
        <v>0</v>
      </c>
      <c r="H31" s="16">
        <f t="shared" si="3"/>
        <v>0</v>
      </c>
      <c r="I31" s="17">
        <f t="shared" si="1"/>
        <v>0</v>
      </c>
    </row>
    <row r="32" spans="1:9" ht="12.75">
      <c r="A32" s="12"/>
      <c r="B32" s="13"/>
      <c r="C32" s="14" t="s">
        <v>49</v>
      </c>
      <c r="D32" s="16">
        <v>0</v>
      </c>
      <c r="E32" s="16">
        <f>ROUND(D32*(1+$H$2),0)</f>
        <v>0</v>
      </c>
      <c r="F32" s="16">
        <f t="shared" si="3"/>
        <v>0</v>
      </c>
      <c r="G32" s="16">
        <f t="shared" si="3"/>
        <v>0</v>
      </c>
      <c r="H32" s="16">
        <f t="shared" si="3"/>
        <v>0</v>
      </c>
      <c r="I32" s="17">
        <f t="shared" si="1"/>
        <v>0</v>
      </c>
    </row>
    <row r="33" spans="1:9" ht="12.75">
      <c r="A33" s="12"/>
      <c r="B33" s="13"/>
      <c r="C33" s="14"/>
      <c r="D33" s="16"/>
      <c r="E33" s="16"/>
      <c r="F33" s="16"/>
      <c r="G33" s="16"/>
      <c r="H33" s="16"/>
      <c r="I33" s="17"/>
    </row>
    <row r="34" spans="1:9" ht="12.75">
      <c r="A34" s="12" t="s">
        <v>30</v>
      </c>
      <c r="B34" s="13"/>
      <c r="C34" s="14" t="s">
        <v>50</v>
      </c>
      <c r="D34" s="16">
        <v>0</v>
      </c>
      <c r="E34" s="16">
        <v>0</v>
      </c>
      <c r="F34" s="16">
        <v>0</v>
      </c>
      <c r="G34" s="16">
        <v>0</v>
      </c>
      <c r="H34" s="16">
        <v>0</v>
      </c>
      <c r="I34" s="17">
        <f t="shared" si="1"/>
        <v>0</v>
      </c>
    </row>
    <row r="35" spans="1:9" ht="12.75">
      <c r="A35" s="12"/>
      <c r="B35" s="13"/>
      <c r="C35" s="14"/>
      <c r="D35" s="16"/>
      <c r="E35" s="16"/>
      <c r="F35" s="16"/>
      <c r="G35" s="16"/>
      <c r="H35" s="16"/>
      <c r="I35" s="17"/>
    </row>
    <row r="36" spans="1:9" ht="12.75">
      <c r="A36" s="12" t="s">
        <v>31</v>
      </c>
      <c r="B36" s="13">
        <v>1</v>
      </c>
      <c r="C36" s="14" t="s">
        <v>53</v>
      </c>
      <c r="D36" s="42">
        <v>0</v>
      </c>
      <c r="E36" s="16">
        <f>ROUND(D36*(1+$H$2),0)</f>
        <v>0</v>
      </c>
      <c r="F36" s="16">
        <f>ROUND(E36*(1+$H$2),0)</f>
        <v>0</v>
      </c>
      <c r="G36" s="16">
        <f>ROUND(F36*(1+$H$2),0)</f>
        <v>0</v>
      </c>
      <c r="H36" s="16">
        <f>ROUND(G36*(1+$H$2),0)</f>
        <v>0</v>
      </c>
      <c r="I36" s="17">
        <f t="shared" si="1"/>
        <v>0</v>
      </c>
    </row>
    <row r="37" spans="1:9" ht="12.75">
      <c r="A37" s="12"/>
      <c r="B37" s="13">
        <v>2</v>
      </c>
      <c r="C37" s="14" t="s">
        <v>54</v>
      </c>
      <c r="D37" s="16">
        <v>0</v>
      </c>
      <c r="E37" s="16">
        <f aca="true" t="shared" si="4" ref="E37:H39">ROUND(D37*(1+$H$2),0)</f>
        <v>0</v>
      </c>
      <c r="F37" s="16">
        <f t="shared" si="4"/>
        <v>0</v>
      </c>
      <c r="G37" s="16">
        <f t="shared" si="4"/>
        <v>0</v>
      </c>
      <c r="H37" s="16">
        <f t="shared" si="4"/>
        <v>0</v>
      </c>
      <c r="I37" s="17">
        <f t="shared" si="1"/>
        <v>0</v>
      </c>
    </row>
    <row r="38" spans="1:9" ht="12.75">
      <c r="A38" s="12"/>
      <c r="B38" s="13">
        <v>3</v>
      </c>
      <c r="C38" s="14" t="s">
        <v>32</v>
      </c>
      <c r="D38" s="16">
        <v>0</v>
      </c>
      <c r="E38" s="16">
        <f t="shared" si="4"/>
        <v>0</v>
      </c>
      <c r="F38" s="16">
        <f t="shared" si="4"/>
        <v>0</v>
      </c>
      <c r="G38" s="16">
        <f t="shared" si="4"/>
        <v>0</v>
      </c>
      <c r="H38" s="16">
        <f t="shared" si="4"/>
        <v>0</v>
      </c>
      <c r="I38" s="17">
        <f t="shared" si="1"/>
        <v>0</v>
      </c>
    </row>
    <row r="39" spans="1:9" ht="12.75">
      <c r="A39" s="12"/>
      <c r="B39" s="13">
        <v>4</v>
      </c>
      <c r="C39" s="14" t="s">
        <v>44</v>
      </c>
      <c r="D39" s="16">
        <v>0</v>
      </c>
      <c r="E39" s="16">
        <f t="shared" si="4"/>
        <v>0</v>
      </c>
      <c r="F39" s="16">
        <f t="shared" si="4"/>
        <v>0</v>
      </c>
      <c r="G39" s="16">
        <f t="shared" si="4"/>
        <v>0</v>
      </c>
      <c r="H39" s="16">
        <f t="shared" si="4"/>
        <v>0</v>
      </c>
      <c r="I39" s="17">
        <f t="shared" si="1"/>
        <v>0</v>
      </c>
    </row>
    <row r="40" spans="1:9" ht="12.75">
      <c r="A40" s="12"/>
      <c r="B40" s="13">
        <v>5</v>
      </c>
      <c r="C40" s="14" t="s">
        <v>33</v>
      </c>
      <c r="D40" s="15">
        <v>0</v>
      </c>
      <c r="E40" s="15">
        <v>0</v>
      </c>
      <c r="F40" s="15">
        <v>0</v>
      </c>
      <c r="G40" s="15">
        <v>0</v>
      </c>
      <c r="H40" s="15">
        <v>0</v>
      </c>
      <c r="I40" s="17">
        <f t="shared" si="1"/>
        <v>0</v>
      </c>
    </row>
    <row r="41" spans="1:9" ht="12.75">
      <c r="A41" s="12"/>
      <c r="B41" s="13"/>
      <c r="C41" s="14" t="s">
        <v>34</v>
      </c>
      <c r="D41" s="15">
        <v>0</v>
      </c>
      <c r="E41" s="15">
        <v>0</v>
      </c>
      <c r="F41" s="15">
        <v>0</v>
      </c>
      <c r="G41" s="15">
        <v>0</v>
      </c>
      <c r="H41" s="15">
        <v>0</v>
      </c>
      <c r="I41" s="17">
        <f t="shared" si="1"/>
        <v>0</v>
      </c>
    </row>
    <row r="42" spans="1:9" ht="12.75">
      <c r="A42" s="12"/>
      <c r="B42" s="13">
        <v>6</v>
      </c>
      <c r="C42" s="14" t="s">
        <v>51</v>
      </c>
      <c r="D42" s="16">
        <v>0</v>
      </c>
      <c r="E42" s="16">
        <f>ROUND(D42*(1+$H$2),0)</f>
        <v>0</v>
      </c>
      <c r="F42" s="16">
        <f>ROUND(E42*(1+$H$2),0)</f>
        <v>0</v>
      </c>
      <c r="G42" s="16">
        <f>ROUND(F42*(1+$H$2),0)</f>
        <v>0</v>
      </c>
      <c r="H42" s="16">
        <f>ROUND(G42*(1+$H$2),0)</f>
        <v>0</v>
      </c>
      <c r="I42" s="17">
        <f t="shared" si="1"/>
        <v>0</v>
      </c>
    </row>
    <row r="43" spans="1:9" ht="12.75">
      <c r="A43" s="12"/>
      <c r="B43" s="13"/>
      <c r="C43" s="14" t="s">
        <v>43</v>
      </c>
      <c r="D43" s="19">
        <f>ROUND($D$2*D19,0)</f>
        <v>19956</v>
      </c>
      <c r="E43" s="19">
        <f>ROUND($D$2*E19,0)</f>
        <v>0</v>
      </c>
      <c r="F43" s="19">
        <f>ROUND($D$2*F19,0)</f>
        <v>0</v>
      </c>
      <c r="G43" s="19">
        <f>ROUND($D$2*G19,0)</f>
        <v>0</v>
      </c>
      <c r="H43" s="19">
        <f>ROUND($D$2*H19,0)</f>
        <v>0</v>
      </c>
      <c r="I43" s="17">
        <f t="shared" si="1"/>
        <v>19956</v>
      </c>
    </row>
    <row r="44" spans="1:9" ht="12.75">
      <c r="A44" s="12"/>
      <c r="B44" s="13"/>
      <c r="C44" s="14" t="s">
        <v>35</v>
      </c>
      <c r="D44" s="24">
        <f>SUM(D36:D43)</f>
        <v>19956</v>
      </c>
      <c r="E44" s="24">
        <f>SUM(E36:E43)</f>
        <v>0</v>
      </c>
      <c r="F44" s="24">
        <f>SUM(F36:F43)</f>
        <v>0</v>
      </c>
      <c r="G44" s="24">
        <f>SUM(G36:G43)</f>
        <v>0</v>
      </c>
      <c r="H44" s="24">
        <f>SUM(H36:H43)</f>
        <v>0</v>
      </c>
      <c r="I44" s="21">
        <f t="shared" si="1"/>
        <v>19956</v>
      </c>
    </row>
    <row r="45" spans="1:9" ht="12.75">
      <c r="A45" s="12"/>
      <c r="B45" s="13"/>
      <c r="C45" s="14"/>
      <c r="D45" s="16"/>
      <c r="E45" s="16"/>
      <c r="F45" s="16"/>
      <c r="G45" s="16"/>
      <c r="H45" s="16"/>
      <c r="I45" s="17"/>
    </row>
    <row r="46" spans="1:9" ht="12.75">
      <c r="A46" s="12" t="s">
        <v>36</v>
      </c>
      <c r="B46" s="13"/>
      <c r="C46" s="14" t="s">
        <v>37</v>
      </c>
      <c r="D46" s="49">
        <f>D26+D28+D29+D31+D32+D34+D44</f>
        <v>54365</v>
      </c>
      <c r="E46" s="49">
        <f>E26+E28+E29+E31+E32+E34+E44</f>
        <v>0</v>
      </c>
      <c r="F46" s="49">
        <f>F26+F28+F29+F31+F32+F34+F44</f>
        <v>0</v>
      </c>
      <c r="G46" s="49">
        <f>G26+G28+G29+G31+G32+G34+G44</f>
        <v>0</v>
      </c>
      <c r="H46" s="49">
        <f>H26+H28+H29+H31+H32+H34+H44</f>
        <v>0</v>
      </c>
      <c r="I46" s="50">
        <f t="shared" si="1"/>
        <v>54365</v>
      </c>
    </row>
    <row r="47" spans="1:9" ht="12.75">
      <c r="A47" s="12"/>
      <c r="B47" s="13"/>
      <c r="C47" s="14" t="s">
        <v>38</v>
      </c>
      <c r="D47" s="49">
        <f>D46-D41-D43-D29-D28-D34</f>
        <v>34409</v>
      </c>
      <c r="E47" s="49">
        <f>E46-E41-E43-E29-E28-E34</f>
        <v>0</v>
      </c>
      <c r="F47" s="49">
        <f>F46-F41-F43-F29-F28-F34</f>
        <v>0</v>
      </c>
      <c r="G47" s="49">
        <f>G46-G41-G43-G29-G28-G34</f>
        <v>0</v>
      </c>
      <c r="H47" s="49">
        <f>H46-H41-H43-H29-H28-H34</f>
        <v>0</v>
      </c>
      <c r="I47" s="50">
        <f>SUM(D47:H47)</f>
        <v>34409</v>
      </c>
    </row>
    <row r="48" spans="1:9" ht="12.75">
      <c r="A48" s="12"/>
      <c r="B48" s="13"/>
      <c r="C48" s="14"/>
      <c r="D48" s="51"/>
      <c r="E48" s="51"/>
      <c r="F48" s="51"/>
      <c r="G48" s="51"/>
      <c r="H48" s="51"/>
      <c r="I48" s="53"/>
    </row>
    <row r="49" spans="1:9" ht="12.75">
      <c r="A49" s="12" t="s">
        <v>39</v>
      </c>
      <c r="B49" s="13"/>
      <c r="C49" s="14" t="s">
        <v>42</v>
      </c>
      <c r="D49" s="19">
        <f>ROUND($D$1*D47,0)</f>
        <v>20164</v>
      </c>
      <c r="E49" s="19">
        <f>ROUND($D$1*E47,0)</f>
        <v>0</v>
      </c>
      <c r="F49" s="19">
        <f>ROUND($D$1*F47,0)</f>
        <v>0</v>
      </c>
      <c r="G49" s="19">
        <f>ROUND($D$1*G47,0)</f>
        <v>0</v>
      </c>
      <c r="H49" s="19">
        <f>ROUND($D$1*H47,0)</f>
        <v>0</v>
      </c>
      <c r="I49" s="21">
        <f t="shared" si="1"/>
        <v>20164</v>
      </c>
    </row>
    <row r="50" spans="1:9" ht="12.75">
      <c r="A50" s="12"/>
      <c r="B50" s="13"/>
      <c r="C50" s="14"/>
      <c r="D50" s="51"/>
      <c r="E50" s="51"/>
      <c r="F50" s="51"/>
      <c r="G50" s="51"/>
      <c r="H50" s="51"/>
      <c r="I50" s="53"/>
    </row>
    <row r="51" spans="1:9" ht="13.5" thickBot="1">
      <c r="A51" s="79" t="s">
        <v>40</v>
      </c>
      <c r="B51" s="80"/>
      <c r="C51" s="73" t="s">
        <v>41</v>
      </c>
      <c r="D51" s="74">
        <f>D49+D46</f>
        <v>74529</v>
      </c>
      <c r="E51" s="52">
        <f>E49+E46</f>
        <v>0</v>
      </c>
      <c r="F51" s="52">
        <f>F49+F46</f>
        <v>0</v>
      </c>
      <c r="G51" s="52">
        <f>G49+G46</f>
        <v>0</v>
      </c>
      <c r="H51" s="52">
        <f>H49+H46</f>
        <v>0</v>
      </c>
      <c r="I51" s="54">
        <f t="shared" si="1"/>
        <v>74529</v>
      </c>
    </row>
    <row r="52" spans="1:9" ht="12.75">
      <c r="A52"/>
      <c r="B52"/>
      <c r="C52" s="47"/>
      <c r="D52" s="72" t="s">
        <v>69</v>
      </c>
      <c r="E52" s="46"/>
      <c r="F52" s="46"/>
      <c r="G52" s="46"/>
      <c r="H52" s="46"/>
      <c r="I52" s="46"/>
    </row>
    <row r="53" ht="12.75"/>
  </sheetData>
  <sheetProtection/>
  <printOptions gridLines="1" horizontalCentered="1" verticalCentered="1"/>
  <pageMargins left="0.2" right="0.2" top="0.27" bottom="0.3" header="0.27" footer="0.31"/>
  <pageSetup horizontalDpi="600" verticalDpi="600" orientation="portrait" scale="95" r:id="rId3"/>
  <headerFooter alignWithMargins="0">
    <oddHeader>&amp;CBudget for &amp;F
Prepared by Susan Osterbur</oddHeader>
    <oddFooter>&amp;C&amp;D    &amp;T</oddFoot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1:AT52"/>
  <sheetViews>
    <sheetView view="pageBreakPreview" zoomScaleSheetLayoutView="100" zoomScalePageLayoutView="0" workbookViewId="0" topLeftCell="A1">
      <pane ySplit="7" topLeftCell="A8" activePane="bottomLeft" state="frozen"/>
      <selection pane="topLeft" activeCell="A1" sqref="A1"/>
      <selection pane="bottomLeft" activeCell="D19" sqref="D19"/>
    </sheetView>
  </sheetViews>
  <sheetFormatPr defaultColWidth="9.140625" defaultRowHeight="12.75"/>
  <cols>
    <col min="1" max="1" width="3.00390625" style="4" customWidth="1"/>
    <col min="2" max="2" width="2.421875" style="4" customWidth="1"/>
    <col min="3" max="3" width="27.421875" style="5" customWidth="1"/>
    <col min="4" max="4" width="13.140625" style="8" customWidth="1"/>
    <col min="5" max="5" width="12.140625" style="6" customWidth="1"/>
    <col min="6" max="6" width="11.421875" style="6" customWidth="1"/>
    <col min="7" max="7" width="11.57421875" style="6" bestFit="1" customWidth="1"/>
    <col min="8" max="8" width="11.421875" style="6" customWidth="1"/>
    <col min="9" max="9" width="13.421875" style="7" customWidth="1"/>
    <col min="10" max="10" width="12.421875" style="0" customWidth="1"/>
    <col min="12" max="12" width="10.8515625" style="0" customWidth="1"/>
    <col min="13" max="14" width="11.28125" style="0" bestFit="1" customWidth="1"/>
    <col min="17" max="17" width="8.7109375" style="0" bestFit="1" customWidth="1"/>
  </cols>
  <sheetData>
    <row r="1" spans="1:14" ht="12.75">
      <c r="A1" s="95" t="s">
        <v>0</v>
      </c>
      <c r="B1" s="96"/>
      <c r="C1" s="96"/>
      <c r="D1" s="94">
        <v>0.586</v>
      </c>
      <c r="E1" s="81" t="s">
        <v>68</v>
      </c>
      <c r="F1" s="11" t="s">
        <v>1</v>
      </c>
      <c r="G1" s="31"/>
      <c r="H1" s="36">
        <v>0.03</v>
      </c>
      <c r="I1" s="40"/>
      <c r="J1" s="76" t="s">
        <v>61</v>
      </c>
      <c r="K1" s="77"/>
      <c r="L1" s="77"/>
      <c r="M1" s="77"/>
      <c r="N1" s="77"/>
    </row>
    <row r="2" spans="1:14" ht="12.75">
      <c r="A2" s="97" t="s">
        <v>2</v>
      </c>
      <c r="B2" s="98"/>
      <c r="C2" s="98"/>
      <c r="D2" s="99">
        <v>0.64</v>
      </c>
      <c r="E2" s="22" t="s">
        <v>68</v>
      </c>
      <c r="F2" s="30" t="s">
        <v>3</v>
      </c>
      <c r="G2" s="32"/>
      <c r="H2" s="37">
        <v>0.03</v>
      </c>
      <c r="I2" s="40"/>
      <c r="J2" s="75" t="s">
        <v>64</v>
      </c>
      <c r="K2" s="75"/>
      <c r="L2" s="75"/>
      <c r="M2" s="75"/>
      <c r="N2" s="75"/>
    </row>
    <row r="3" spans="1:14" ht="12.75">
      <c r="A3" s="2" t="s">
        <v>4</v>
      </c>
      <c r="B3" s="32"/>
      <c r="C3" s="32"/>
      <c r="D3" s="83">
        <v>0.4638</v>
      </c>
      <c r="E3" s="43"/>
      <c r="F3" s="43"/>
      <c r="G3" s="43"/>
      <c r="H3" s="44"/>
      <c r="I3"/>
      <c r="J3" s="75" t="s">
        <v>67</v>
      </c>
      <c r="K3" s="75"/>
      <c r="L3" s="75"/>
      <c r="M3" s="75"/>
      <c r="N3" s="75"/>
    </row>
    <row r="4" spans="1:14" ht="12.75">
      <c r="A4" s="2" t="s">
        <v>45</v>
      </c>
      <c r="B4" s="32"/>
      <c r="C4" s="32"/>
      <c r="D4" s="83">
        <v>0.1035</v>
      </c>
      <c r="E4" s="45"/>
      <c r="F4" s="45"/>
      <c r="G4" s="45"/>
      <c r="H4" s="44"/>
      <c r="I4"/>
      <c r="J4" s="75" t="s">
        <v>65</v>
      </c>
      <c r="K4" s="75"/>
      <c r="L4" s="75"/>
      <c r="M4" s="75"/>
      <c r="N4" s="75"/>
    </row>
    <row r="5" spans="1:14" ht="12.75">
      <c r="A5" s="2" t="s">
        <v>55</v>
      </c>
      <c r="B5" s="32"/>
      <c r="C5" s="32"/>
      <c r="D5" s="84">
        <v>0.0766</v>
      </c>
      <c r="E5" s="48"/>
      <c r="F5" s="43"/>
      <c r="G5" s="43"/>
      <c r="H5" s="44"/>
      <c r="I5" s="43"/>
      <c r="J5" s="78" t="s">
        <v>66</v>
      </c>
      <c r="K5" s="75"/>
      <c r="L5" s="75"/>
      <c r="M5" s="75"/>
      <c r="N5" s="75"/>
    </row>
    <row r="6" spans="1:14" ht="13.5" thickBot="1">
      <c r="A6" s="3" t="s">
        <v>5</v>
      </c>
      <c r="B6" s="33"/>
      <c r="C6" s="33"/>
      <c r="D6" s="85">
        <v>0.0766</v>
      </c>
      <c r="E6" s="33"/>
      <c r="F6" s="38"/>
      <c r="G6" s="33"/>
      <c r="H6" s="35"/>
      <c r="I6"/>
      <c r="J6" s="75" t="s">
        <v>62</v>
      </c>
      <c r="K6" s="75"/>
      <c r="L6" s="75"/>
      <c r="M6" s="75"/>
      <c r="N6" s="75"/>
    </row>
    <row r="7" spans="1:14" ht="13.5" thickBot="1">
      <c r="A7" s="55" t="s">
        <v>6</v>
      </c>
      <c r="B7" s="55"/>
      <c r="C7" s="55"/>
      <c r="D7" s="55"/>
      <c r="E7" s="55"/>
      <c r="F7" s="55"/>
      <c r="G7" s="55"/>
      <c r="H7" s="55"/>
      <c r="I7" s="55"/>
      <c r="J7" s="75" t="s">
        <v>63</v>
      </c>
      <c r="K7" s="75"/>
      <c r="L7" s="75"/>
      <c r="M7" s="75"/>
      <c r="N7" s="75"/>
    </row>
    <row r="8" spans="1:46" s="1" customFormat="1" ht="15">
      <c r="A8" s="9"/>
      <c r="B8" s="10"/>
      <c r="C8" s="11"/>
      <c r="D8" s="27" t="s">
        <v>7</v>
      </c>
      <c r="E8" s="28" t="s">
        <v>8</v>
      </c>
      <c r="F8" s="28" t="s">
        <v>9</v>
      </c>
      <c r="G8" s="28" t="s">
        <v>10</v>
      </c>
      <c r="H8" s="28" t="s">
        <v>11</v>
      </c>
      <c r="I8" s="29" t="s">
        <v>12</v>
      </c>
      <c r="J8"/>
      <c r="K8"/>
      <c r="L8"/>
      <c r="M8"/>
      <c r="N8"/>
      <c r="O8"/>
      <c r="P8"/>
      <c r="Q8"/>
      <c r="R8"/>
      <c r="S8"/>
      <c r="T8"/>
      <c r="U8"/>
      <c r="V8"/>
      <c r="W8"/>
      <c r="X8"/>
      <c r="Y8"/>
      <c r="Z8"/>
      <c r="AA8"/>
      <c r="AB8"/>
      <c r="AC8"/>
      <c r="AD8"/>
      <c r="AE8"/>
      <c r="AF8"/>
      <c r="AG8"/>
      <c r="AH8"/>
      <c r="AI8"/>
      <c r="AJ8"/>
      <c r="AK8"/>
      <c r="AL8"/>
      <c r="AM8"/>
      <c r="AN8"/>
      <c r="AO8"/>
      <c r="AP8"/>
      <c r="AQ8"/>
      <c r="AR8"/>
      <c r="AS8"/>
      <c r="AT8"/>
    </row>
    <row r="9" spans="1:10" ht="12.75">
      <c r="A9" s="12" t="s">
        <v>13</v>
      </c>
      <c r="B9" s="13">
        <v>1</v>
      </c>
      <c r="C9" s="14" t="s">
        <v>56</v>
      </c>
      <c r="D9" s="41">
        <f>ROUND(0/9*1.03*0,0)</f>
        <v>0</v>
      </c>
      <c r="E9" s="16">
        <f>ROUND(D9*(1+$H$1),0)</f>
        <v>0</v>
      </c>
      <c r="F9" s="16">
        <f>ROUND(E9*(1+$H$1),0)</f>
        <v>0</v>
      </c>
      <c r="G9" s="16">
        <f>ROUND(F9*(1+$H$1),0)</f>
        <v>0</v>
      </c>
      <c r="H9" s="16">
        <f>ROUND(G9*(1+$H$1),0)</f>
        <v>0</v>
      </c>
      <c r="I9" s="17">
        <f>SUM(D9:H9)</f>
        <v>0</v>
      </c>
      <c r="J9" s="42"/>
    </row>
    <row r="10" spans="1:10" ht="12.75">
      <c r="A10" s="12"/>
      <c r="B10" s="13">
        <v>2</v>
      </c>
      <c r="C10" s="14" t="s">
        <v>46</v>
      </c>
      <c r="D10" s="41">
        <f>ROUND(0/9*1.03*0,0)</f>
        <v>0</v>
      </c>
      <c r="E10" s="16">
        <f aca="true" t="shared" si="0" ref="E10:H14">ROUND(D10*(1+$H$1),0)</f>
        <v>0</v>
      </c>
      <c r="F10" s="16">
        <f t="shared" si="0"/>
        <v>0</v>
      </c>
      <c r="G10" s="16">
        <f t="shared" si="0"/>
        <v>0</v>
      </c>
      <c r="H10" s="16">
        <f t="shared" si="0"/>
        <v>0</v>
      </c>
      <c r="I10" s="17">
        <f aca="true" t="shared" si="1" ref="I10:I51">SUM(D10:H10)</f>
        <v>0</v>
      </c>
      <c r="J10" s="42"/>
    </row>
    <row r="11" spans="1:9" ht="12.75">
      <c r="A11" s="12"/>
      <c r="B11" s="13">
        <v>3</v>
      </c>
      <c r="C11" s="14" t="s">
        <v>47</v>
      </c>
      <c r="D11" s="41">
        <f>ROUND(0/9*1.03*0,0)</f>
        <v>0</v>
      </c>
      <c r="E11" s="16">
        <f t="shared" si="0"/>
        <v>0</v>
      </c>
      <c r="F11" s="16">
        <f t="shared" si="0"/>
        <v>0</v>
      </c>
      <c r="G11" s="16">
        <f t="shared" si="0"/>
        <v>0</v>
      </c>
      <c r="H11" s="16">
        <f t="shared" si="0"/>
        <v>0</v>
      </c>
      <c r="I11" s="17">
        <f t="shared" si="1"/>
        <v>0</v>
      </c>
    </row>
    <row r="12" spans="1:9" ht="12.75">
      <c r="A12" s="12"/>
      <c r="B12" s="13">
        <v>4</v>
      </c>
      <c r="C12" s="14" t="s">
        <v>14</v>
      </c>
      <c r="D12" s="41">
        <f>ROUND(0/9*1.03*0,0)</f>
        <v>0</v>
      </c>
      <c r="E12" s="16">
        <f t="shared" si="0"/>
        <v>0</v>
      </c>
      <c r="F12" s="16">
        <f t="shared" si="0"/>
        <v>0</v>
      </c>
      <c r="G12" s="16">
        <f t="shared" si="0"/>
        <v>0</v>
      </c>
      <c r="H12" s="16">
        <f t="shared" si="0"/>
        <v>0</v>
      </c>
      <c r="I12" s="17">
        <f t="shared" si="1"/>
        <v>0</v>
      </c>
    </row>
    <row r="13" spans="1:9" ht="12.75">
      <c r="A13" s="12"/>
      <c r="B13" s="13">
        <v>5</v>
      </c>
      <c r="C13" s="14" t="s">
        <v>15</v>
      </c>
      <c r="D13" s="41">
        <f>ROUND(0/9*1.03*0,0)</f>
        <v>0</v>
      </c>
      <c r="E13" s="16">
        <f t="shared" si="0"/>
        <v>0</v>
      </c>
      <c r="F13" s="16">
        <f t="shared" si="0"/>
        <v>0</v>
      </c>
      <c r="G13" s="16">
        <f t="shared" si="0"/>
        <v>0</v>
      </c>
      <c r="H13" s="16">
        <f t="shared" si="0"/>
        <v>0</v>
      </c>
      <c r="I13" s="17">
        <f t="shared" si="1"/>
        <v>0</v>
      </c>
    </row>
    <row r="14" spans="1:9" ht="12.75">
      <c r="A14" s="12"/>
      <c r="B14" s="13">
        <v>6</v>
      </c>
      <c r="C14" s="14" t="s">
        <v>16</v>
      </c>
      <c r="D14" s="16">
        <v>0</v>
      </c>
      <c r="E14" s="16">
        <f t="shared" si="0"/>
        <v>0</v>
      </c>
      <c r="F14" s="16">
        <f t="shared" si="0"/>
        <v>0</v>
      </c>
      <c r="G14" s="16">
        <f t="shared" si="0"/>
        <v>0</v>
      </c>
      <c r="H14" s="16">
        <f t="shared" si="0"/>
        <v>0</v>
      </c>
      <c r="I14" s="17">
        <f t="shared" si="1"/>
        <v>0</v>
      </c>
    </row>
    <row r="15" spans="1:46" s="5" customFormat="1" ht="12.75">
      <c r="A15" s="18"/>
      <c r="B15" s="13">
        <v>7</v>
      </c>
      <c r="C15" s="14" t="s">
        <v>17</v>
      </c>
      <c r="D15" s="20">
        <f>SUM(D9:D14)</f>
        <v>0</v>
      </c>
      <c r="E15" s="20">
        <f>SUM(E9:E14)</f>
        <v>0</v>
      </c>
      <c r="F15" s="20">
        <f>SUM(F9:F14)</f>
        <v>0</v>
      </c>
      <c r="G15" s="20">
        <f>SUM(G9:G14)</f>
        <v>0</v>
      </c>
      <c r="H15" s="20">
        <f>SUM(H9:H14)</f>
        <v>0</v>
      </c>
      <c r="I15" s="21">
        <f t="shared" si="1"/>
        <v>0</v>
      </c>
      <c r="J15"/>
      <c r="K15"/>
      <c r="L15"/>
      <c r="M15"/>
      <c r="N15"/>
      <c r="O15"/>
      <c r="P15"/>
      <c r="Q15" s="68"/>
      <c r="R15"/>
      <c r="S15"/>
      <c r="T15"/>
      <c r="U15"/>
      <c r="V15"/>
      <c r="W15"/>
      <c r="X15"/>
      <c r="Y15"/>
      <c r="Z15"/>
      <c r="AA15"/>
      <c r="AB15"/>
      <c r="AC15"/>
      <c r="AD15"/>
      <c r="AE15"/>
      <c r="AF15"/>
      <c r="AG15"/>
      <c r="AH15"/>
      <c r="AI15"/>
      <c r="AJ15"/>
      <c r="AK15"/>
      <c r="AL15"/>
      <c r="AM15"/>
      <c r="AN15"/>
      <c r="AO15"/>
      <c r="AP15"/>
      <c r="AQ15"/>
      <c r="AR15"/>
      <c r="AS15"/>
      <c r="AT15"/>
    </row>
    <row r="16" spans="1:11" ht="12.75">
      <c r="A16" s="12"/>
      <c r="B16" s="13"/>
      <c r="C16" s="22"/>
      <c r="D16" s="16"/>
      <c r="E16" s="16"/>
      <c r="F16" s="16"/>
      <c r="G16" s="16"/>
      <c r="H16" s="16"/>
      <c r="I16" s="17"/>
      <c r="K16" s="69" t="s">
        <v>80</v>
      </c>
    </row>
    <row r="17" spans="1:13" ht="12.75">
      <c r="A17" s="12" t="s">
        <v>18</v>
      </c>
      <c r="B17" s="13">
        <v>1</v>
      </c>
      <c r="C17" s="56" t="s">
        <v>57</v>
      </c>
      <c r="D17" s="16">
        <v>0</v>
      </c>
      <c r="E17" s="16">
        <f>ROUND(D17*(1+$H$1),0)</f>
        <v>0</v>
      </c>
      <c r="F17" s="16">
        <f>ROUND(E17*(1+$H$1),0)</f>
        <v>0</v>
      </c>
      <c r="G17" s="16">
        <f>ROUND(F17*(1+$H$1),0)</f>
        <v>0</v>
      </c>
      <c r="H17" s="16">
        <f>ROUND(G17*(1+$H$1),0)</f>
        <v>0</v>
      </c>
      <c r="I17" s="17">
        <f t="shared" si="1"/>
        <v>0</v>
      </c>
      <c r="K17" s="57"/>
      <c r="L17" s="58"/>
      <c r="M17" s="59" t="s">
        <v>60</v>
      </c>
    </row>
    <row r="18" spans="1:14" ht="12.75">
      <c r="A18" s="12"/>
      <c r="B18" s="13">
        <v>2</v>
      </c>
      <c r="C18" s="14" t="s">
        <v>48</v>
      </c>
      <c r="D18" s="16">
        <v>0</v>
      </c>
      <c r="E18" s="16">
        <f>ROUND(D18*(1+$H$1),0)</f>
        <v>0</v>
      </c>
      <c r="F18" s="16">
        <f aca="true" t="shared" si="2" ref="F18:H22">ROUND(E18*(1+$H$1),0)</f>
        <v>0</v>
      </c>
      <c r="G18" s="16">
        <f t="shared" si="2"/>
        <v>0</v>
      </c>
      <c r="H18" s="16">
        <f t="shared" si="2"/>
        <v>0</v>
      </c>
      <c r="I18" s="17">
        <f t="shared" si="1"/>
        <v>0</v>
      </c>
      <c r="K18" s="60" t="s">
        <v>81</v>
      </c>
      <c r="L18" s="32"/>
      <c r="M18" s="61">
        <v>31182</v>
      </c>
      <c r="N18" s="67"/>
    </row>
    <row r="19" spans="1:13" ht="12.75">
      <c r="A19" s="12"/>
      <c r="B19" s="13">
        <v>3</v>
      </c>
      <c r="C19" s="70" t="s">
        <v>58</v>
      </c>
      <c r="D19" s="71">
        <f>M23</f>
        <v>34858</v>
      </c>
      <c r="E19" s="16">
        <v>0</v>
      </c>
      <c r="F19" s="16">
        <f t="shared" si="2"/>
        <v>0</v>
      </c>
      <c r="G19" s="16">
        <f t="shared" si="2"/>
        <v>0</v>
      </c>
      <c r="H19" s="16">
        <f t="shared" si="2"/>
        <v>0</v>
      </c>
      <c r="I19" s="17">
        <f t="shared" si="1"/>
        <v>34858</v>
      </c>
      <c r="K19" s="60" t="s">
        <v>82</v>
      </c>
      <c r="M19" s="61">
        <v>32274</v>
      </c>
    </row>
    <row r="20" spans="1:15" ht="12.75">
      <c r="A20" s="12"/>
      <c r="B20" s="13">
        <v>4</v>
      </c>
      <c r="C20" s="14" t="s">
        <v>19</v>
      </c>
      <c r="D20" s="16">
        <v>0</v>
      </c>
      <c r="E20" s="16">
        <f>ROUND(D20*(1+$H$1),0)</f>
        <v>0</v>
      </c>
      <c r="F20" s="16">
        <f t="shared" si="2"/>
        <v>0</v>
      </c>
      <c r="G20" s="16">
        <f t="shared" si="2"/>
        <v>0</v>
      </c>
      <c r="H20" s="16">
        <f t="shared" si="2"/>
        <v>0</v>
      </c>
      <c r="I20" s="17">
        <f t="shared" si="1"/>
        <v>0</v>
      </c>
      <c r="K20" s="60" t="s">
        <v>83</v>
      </c>
      <c r="M20" s="61">
        <v>34000</v>
      </c>
      <c r="N20" s="65"/>
      <c r="O20" s="65"/>
    </row>
    <row r="21" spans="1:15" ht="12.75">
      <c r="A21" s="12"/>
      <c r="B21" s="13">
        <v>5</v>
      </c>
      <c r="C21" s="14" t="s">
        <v>20</v>
      </c>
      <c r="D21" s="16">
        <v>0</v>
      </c>
      <c r="E21" s="16">
        <f>ROUND(D21*(1+$H$1),0)</f>
        <v>0</v>
      </c>
      <c r="F21" s="16">
        <f t="shared" si="2"/>
        <v>0</v>
      </c>
      <c r="G21" s="16">
        <f t="shared" si="2"/>
        <v>0</v>
      </c>
      <c r="H21" s="16">
        <f t="shared" si="2"/>
        <v>0</v>
      </c>
      <c r="I21" s="17">
        <f t="shared" si="1"/>
        <v>0</v>
      </c>
      <c r="K21" s="60" t="s">
        <v>84</v>
      </c>
      <c r="M21" s="100"/>
      <c r="N21" s="65"/>
      <c r="O21" s="65"/>
    </row>
    <row r="22" spans="1:15" ht="12.75">
      <c r="A22" s="12"/>
      <c r="B22" s="13">
        <v>6</v>
      </c>
      <c r="C22" s="14" t="s">
        <v>21</v>
      </c>
      <c r="D22" s="42">
        <v>0</v>
      </c>
      <c r="E22" s="16">
        <f>ROUND(D22*(1+$H$1),0)</f>
        <v>0</v>
      </c>
      <c r="F22" s="16">
        <f t="shared" si="2"/>
        <v>0</v>
      </c>
      <c r="G22" s="16">
        <f t="shared" si="2"/>
        <v>0</v>
      </c>
      <c r="H22" s="16">
        <f t="shared" si="2"/>
        <v>0</v>
      </c>
      <c r="I22" s="17">
        <f t="shared" si="1"/>
        <v>0</v>
      </c>
      <c r="K22" s="60"/>
      <c r="M22" s="100"/>
      <c r="N22" s="65"/>
      <c r="O22" s="65"/>
    </row>
    <row r="23" spans="1:15" ht="12.75">
      <c r="A23" s="12"/>
      <c r="B23" s="13"/>
      <c r="C23" s="14" t="s">
        <v>22</v>
      </c>
      <c r="D23" s="20">
        <f>SUM(D15:D22)</f>
        <v>34858</v>
      </c>
      <c r="E23" s="20">
        <f>SUM(E15:E22)</f>
        <v>0</v>
      </c>
      <c r="F23" s="20">
        <f>SUM(F15:F22)</f>
        <v>0</v>
      </c>
      <c r="G23" s="20">
        <f>SUM(G15:G22)</f>
        <v>0</v>
      </c>
      <c r="H23" s="20">
        <f>SUM(H15:H22)</f>
        <v>0</v>
      </c>
      <c r="I23" s="21">
        <f t="shared" si="1"/>
        <v>34858</v>
      </c>
      <c r="K23" s="62" t="s">
        <v>59</v>
      </c>
      <c r="L23" s="63"/>
      <c r="M23" s="64">
        <v>34858</v>
      </c>
      <c r="N23" s="65"/>
      <c r="O23" s="65"/>
    </row>
    <row r="24" spans="1:15" ht="12.75">
      <c r="A24" s="12"/>
      <c r="B24" s="13"/>
      <c r="C24" s="14"/>
      <c r="D24" s="16"/>
      <c r="E24" s="16"/>
      <c r="F24" s="16"/>
      <c r="G24" s="16"/>
      <c r="H24" s="16"/>
      <c r="I24" s="17"/>
      <c r="N24" s="65"/>
      <c r="O24" s="65"/>
    </row>
    <row r="25" spans="1:13" ht="12.75">
      <c r="A25" s="12" t="s">
        <v>23</v>
      </c>
      <c r="B25" s="13"/>
      <c r="C25" s="14" t="s">
        <v>24</v>
      </c>
      <c r="D25" s="19">
        <f>ROUND($D$3*(D23-D22-D20-D19)+$D$4*(D19)+$D$5*(D20)+$D$6*(D22)-0.0145*(0),0)</f>
        <v>3608</v>
      </c>
      <c r="E25" s="19">
        <f>ROUND($D$3*(E23-E22-E20-E19)+$D$4*(E19)+$D$5*(E20)+$D$6*(E22)-0.0145*(0),0)</f>
        <v>0</v>
      </c>
      <c r="F25" s="19">
        <f>ROUND($D$3*(F23-F22-F20-F19)+$D$4*(F19)+$D$5*(F20)+$D$6*(F22)-0.0145*(0),0)</f>
        <v>0</v>
      </c>
      <c r="G25" s="19">
        <f>ROUND($D$3*(G23-G22-G20-G19)+$D$4*(G19)+$D$5*(G20)+$D$6*(G22)-0.0145*(0),0)</f>
        <v>0</v>
      </c>
      <c r="H25" s="19">
        <f>ROUND($D$3*(H23-H22-H20-H19)+$D$4*(H19)+$D$5*(H20)+$D$6*(H22)-0.0145*(0),0)</f>
        <v>0</v>
      </c>
      <c r="I25" s="21">
        <f t="shared" si="1"/>
        <v>3608</v>
      </c>
      <c r="K25" s="101" t="s">
        <v>87</v>
      </c>
      <c r="L25" s="75"/>
      <c r="M25" s="61">
        <v>56484</v>
      </c>
    </row>
    <row r="26" spans="1:12" ht="12.75">
      <c r="A26" s="12"/>
      <c r="B26" s="13"/>
      <c r="C26" s="14" t="s">
        <v>25</v>
      </c>
      <c r="D26" s="20">
        <f>D25+D23</f>
        <v>38466</v>
      </c>
      <c r="E26" s="20">
        <f>E25+E23</f>
        <v>0</v>
      </c>
      <c r="F26" s="20">
        <f>F25+F23</f>
        <v>0</v>
      </c>
      <c r="G26" s="20">
        <f>G25+G23</f>
        <v>0</v>
      </c>
      <c r="H26" s="20">
        <f>H25+H23</f>
        <v>0</v>
      </c>
      <c r="I26" s="21">
        <f t="shared" si="1"/>
        <v>38466</v>
      </c>
      <c r="L26" s="65"/>
    </row>
    <row r="27" spans="1:9" ht="12.75">
      <c r="A27" s="12"/>
      <c r="B27" s="13"/>
      <c r="C27" s="14"/>
      <c r="D27" s="16"/>
      <c r="E27" s="16"/>
      <c r="F27" s="16"/>
      <c r="G27" s="16"/>
      <c r="H27" s="16"/>
      <c r="I27" s="17"/>
    </row>
    <row r="28" spans="1:9" ht="12.75">
      <c r="A28" s="12" t="s">
        <v>26</v>
      </c>
      <c r="B28" s="13"/>
      <c r="C28" s="14" t="s">
        <v>52</v>
      </c>
      <c r="D28" s="23">
        <v>0</v>
      </c>
      <c r="E28" s="23">
        <v>0</v>
      </c>
      <c r="F28" s="23">
        <v>0</v>
      </c>
      <c r="G28" s="23">
        <v>0</v>
      </c>
      <c r="H28" s="23">
        <v>0</v>
      </c>
      <c r="I28" s="17">
        <f t="shared" si="1"/>
        <v>0</v>
      </c>
    </row>
    <row r="29" spans="1:9" ht="12.75">
      <c r="A29" s="12"/>
      <c r="B29" s="13"/>
      <c r="C29" s="14" t="s">
        <v>27</v>
      </c>
      <c r="D29" s="16">
        <v>0</v>
      </c>
      <c r="E29" s="16">
        <v>0</v>
      </c>
      <c r="F29" s="16">
        <f>ROUND(E29*(1+$H$2),0)</f>
        <v>0</v>
      </c>
      <c r="G29" s="16">
        <f>ROUND(F29*(1+$H$2),0)</f>
        <v>0</v>
      </c>
      <c r="H29" s="16">
        <f>ROUND(G29*(1+$H$2),0)</f>
        <v>0</v>
      </c>
      <c r="I29" s="17">
        <f t="shared" si="1"/>
        <v>0</v>
      </c>
    </row>
    <row r="30" spans="1:9" ht="12.75">
      <c r="A30" s="12"/>
      <c r="B30" s="13"/>
      <c r="C30" s="14"/>
      <c r="D30" s="23"/>
      <c r="E30" s="23"/>
      <c r="F30" s="23"/>
      <c r="G30" s="23"/>
      <c r="H30" s="23"/>
      <c r="I30" s="17"/>
    </row>
    <row r="31" spans="1:9" ht="12.75">
      <c r="A31" s="12" t="s">
        <v>28</v>
      </c>
      <c r="B31" s="13"/>
      <c r="C31" s="14" t="s">
        <v>29</v>
      </c>
      <c r="D31" s="16">
        <v>0</v>
      </c>
      <c r="E31" s="16">
        <f>ROUND(D31*(1+$H$2),0)</f>
        <v>0</v>
      </c>
      <c r="F31" s="16">
        <f aca="true" t="shared" si="3" ref="F31:H32">ROUND(E31*(1+$H$2),0)</f>
        <v>0</v>
      </c>
      <c r="G31" s="16">
        <f t="shared" si="3"/>
        <v>0</v>
      </c>
      <c r="H31" s="16">
        <f t="shared" si="3"/>
        <v>0</v>
      </c>
      <c r="I31" s="17">
        <f t="shared" si="1"/>
        <v>0</v>
      </c>
    </row>
    <row r="32" spans="1:9" ht="12.75">
      <c r="A32" s="12"/>
      <c r="B32" s="13"/>
      <c r="C32" s="14" t="s">
        <v>49</v>
      </c>
      <c r="D32" s="16">
        <v>0</v>
      </c>
      <c r="E32" s="16">
        <f>ROUND(D32*(1+$H$2),0)</f>
        <v>0</v>
      </c>
      <c r="F32" s="16">
        <f t="shared" si="3"/>
        <v>0</v>
      </c>
      <c r="G32" s="16">
        <f t="shared" si="3"/>
        <v>0</v>
      </c>
      <c r="H32" s="16">
        <f t="shared" si="3"/>
        <v>0</v>
      </c>
      <c r="I32" s="17">
        <f t="shared" si="1"/>
        <v>0</v>
      </c>
    </row>
    <row r="33" spans="1:9" ht="12.75">
      <c r="A33" s="12"/>
      <c r="B33" s="13"/>
      <c r="C33" s="14"/>
      <c r="D33" s="16"/>
      <c r="E33" s="16"/>
      <c r="F33" s="16"/>
      <c r="G33" s="16"/>
      <c r="H33" s="16"/>
      <c r="I33" s="17"/>
    </row>
    <row r="34" spans="1:9" ht="12.75">
      <c r="A34" s="12" t="s">
        <v>30</v>
      </c>
      <c r="B34" s="13"/>
      <c r="C34" s="14" t="s">
        <v>50</v>
      </c>
      <c r="D34" s="16">
        <v>0</v>
      </c>
      <c r="E34" s="16">
        <v>0</v>
      </c>
      <c r="F34" s="16">
        <v>0</v>
      </c>
      <c r="G34" s="16">
        <v>0</v>
      </c>
      <c r="H34" s="16">
        <v>0</v>
      </c>
      <c r="I34" s="17">
        <f t="shared" si="1"/>
        <v>0</v>
      </c>
    </row>
    <row r="35" spans="1:9" ht="12.75">
      <c r="A35" s="12"/>
      <c r="B35" s="13"/>
      <c r="C35" s="14"/>
      <c r="D35" s="16"/>
      <c r="E35" s="16"/>
      <c r="F35" s="16"/>
      <c r="G35" s="16"/>
      <c r="H35" s="16"/>
      <c r="I35" s="17"/>
    </row>
    <row r="36" spans="1:9" ht="12.75">
      <c r="A36" s="12" t="s">
        <v>31</v>
      </c>
      <c r="B36" s="13">
        <v>1</v>
      </c>
      <c r="C36" s="14" t="s">
        <v>53</v>
      </c>
      <c r="D36" s="42">
        <v>0</v>
      </c>
      <c r="E36" s="16">
        <f>ROUND(D36*(1+$H$2),0)</f>
        <v>0</v>
      </c>
      <c r="F36" s="16">
        <f>ROUND(E36*(1+$H$2),0)</f>
        <v>0</v>
      </c>
      <c r="G36" s="16">
        <f>ROUND(F36*(1+$H$2),0)</f>
        <v>0</v>
      </c>
      <c r="H36" s="16">
        <f>ROUND(G36*(1+$H$2),0)</f>
        <v>0</v>
      </c>
      <c r="I36" s="17">
        <f t="shared" si="1"/>
        <v>0</v>
      </c>
    </row>
    <row r="37" spans="1:9" ht="12.75">
      <c r="A37" s="12"/>
      <c r="B37" s="13">
        <v>2</v>
      </c>
      <c r="C37" s="14" t="s">
        <v>54</v>
      </c>
      <c r="D37" s="16">
        <v>0</v>
      </c>
      <c r="E37" s="16">
        <f aca="true" t="shared" si="4" ref="E37:H39">ROUND(D37*(1+$H$2),0)</f>
        <v>0</v>
      </c>
      <c r="F37" s="16">
        <f t="shared" si="4"/>
        <v>0</v>
      </c>
      <c r="G37" s="16">
        <f t="shared" si="4"/>
        <v>0</v>
      </c>
      <c r="H37" s="16">
        <f t="shared" si="4"/>
        <v>0</v>
      </c>
      <c r="I37" s="17">
        <f t="shared" si="1"/>
        <v>0</v>
      </c>
    </row>
    <row r="38" spans="1:9" ht="12.75">
      <c r="A38" s="12"/>
      <c r="B38" s="13">
        <v>3</v>
      </c>
      <c r="C38" s="14" t="s">
        <v>32</v>
      </c>
      <c r="D38" s="16">
        <v>0</v>
      </c>
      <c r="E38" s="16">
        <f t="shared" si="4"/>
        <v>0</v>
      </c>
      <c r="F38" s="16">
        <f t="shared" si="4"/>
        <v>0</v>
      </c>
      <c r="G38" s="16">
        <f t="shared" si="4"/>
        <v>0</v>
      </c>
      <c r="H38" s="16">
        <f t="shared" si="4"/>
        <v>0</v>
      </c>
      <c r="I38" s="17">
        <f t="shared" si="1"/>
        <v>0</v>
      </c>
    </row>
    <row r="39" spans="1:9" ht="12.75">
      <c r="A39" s="12"/>
      <c r="B39" s="13">
        <v>4</v>
      </c>
      <c r="C39" s="14" t="s">
        <v>44</v>
      </c>
      <c r="D39" s="16">
        <v>0</v>
      </c>
      <c r="E39" s="16">
        <f t="shared" si="4"/>
        <v>0</v>
      </c>
      <c r="F39" s="16">
        <f t="shared" si="4"/>
        <v>0</v>
      </c>
      <c r="G39" s="16">
        <f t="shared" si="4"/>
        <v>0</v>
      </c>
      <c r="H39" s="16">
        <f t="shared" si="4"/>
        <v>0</v>
      </c>
      <c r="I39" s="17">
        <f t="shared" si="1"/>
        <v>0</v>
      </c>
    </row>
    <row r="40" spans="1:9" ht="12.75">
      <c r="A40" s="12"/>
      <c r="B40" s="13">
        <v>5</v>
      </c>
      <c r="C40" s="14" t="s">
        <v>33</v>
      </c>
      <c r="D40" s="15">
        <v>0</v>
      </c>
      <c r="E40" s="15">
        <v>0</v>
      </c>
      <c r="F40" s="15">
        <v>0</v>
      </c>
      <c r="G40" s="15">
        <v>0</v>
      </c>
      <c r="H40" s="15">
        <v>0</v>
      </c>
      <c r="I40" s="17">
        <f t="shared" si="1"/>
        <v>0</v>
      </c>
    </row>
    <row r="41" spans="1:9" ht="12.75">
      <c r="A41" s="12"/>
      <c r="B41" s="13"/>
      <c r="C41" s="14" t="s">
        <v>34</v>
      </c>
      <c r="D41" s="15">
        <v>0</v>
      </c>
      <c r="E41" s="15">
        <v>0</v>
      </c>
      <c r="F41" s="15">
        <v>0</v>
      </c>
      <c r="G41" s="15">
        <v>0</v>
      </c>
      <c r="H41" s="15">
        <v>0</v>
      </c>
      <c r="I41" s="17">
        <f t="shared" si="1"/>
        <v>0</v>
      </c>
    </row>
    <row r="42" spans="1:9" ht="12.75">
      <c r="A42" s="12"/>
      <c r="B42" s="13">
        <v>6</v>
      </c>
      <c r="C42" s="14" t="s">
        <v>51</v>
      </c>
      <c r="D42" s="16">
        <v>0</v>
      </c>
      <c r="E42" s="16">
        <f>ROUND(D42*(1+$H$2),0)</f>
        <v>0</v>
      </c>
      <c r="F42" s="16">
        <f>ROUND(E42*(1+$H$2),0)</f>
        <v>0</v>
      </c>
      <c r="G42" s="16">
        <f>ROUND(F42*(1+$H$2),0)</f>
        <v>0</v>
      </c>
      <c r="H42" s="16">
        <f>ROUND(G42*(1+$H$2),0)</f>
        <v>0</v>
      </c>
      <c r="I42" s="17">
        <f t="shared" si="1"/>
        <v>0</v>
      </c>
    </row>
    <row r="43" spans="1:9" ht="12.75">
      <c r="A43" s="12"/>
      <c r="B43" s="13"/>
      <c r="C43" s="14" t="s">
        <v>43</v>
      </c>
      <c r="D43" s="19">
        <f>ROUND($D$2*D19,0)</f>
        <v>22309</v>
      </c>
      <c r="E43" s="19">
        <f>ROUND($D$2*E19,0)</f>
        <v>0</v>
      </c>
      <c r="F43" s="19">
        <f>ROUND($D$2*F19,0)</f>
        <v>0</v>
      </c>
      <c r="G43" s="19">
        <f>ROUND($D$2*G19,0)</f>
        <v>0</v>
      </c>
      <c r="H43" s="19">
        <f>ROUND($D$2*H19,0)</f>
        <v>0</v>
      </c>
      <c r="I43" s="17">
        <f t="shared" si="1"/>
        <v>22309</v>
      </c>
    </row>
    <row r="44" spans="1:9" ht="12.75">
      <c r="A44" s="12"/>
      <c r="B44" s="13"/>
      <c r="C44" s="14" t="s">
        <v>35</v>
      </c>
      <c r="D44" s="24">
        <f>SUM(D36:D43)</f>
        <v>22309</v>
      </c>
      <c r="E44" s="24">
        <f>SUM(E36:E43)</f>
        <v>0</v>
      </c>
      <c r="F44" s="24">
        <f>SUM(F36:F43)</f>
        <v>0</v>
      </c>
      <c r="G44" s="24">
        <f>SUM(G36:G43)</f>
        <v>0</v>
      </c>
      <c r="H44" s="24">
        <f>SUM(H36:H43)</f>
        <v>0</v>
      </c>
      <c r="I44" s="21">
        <f t="shared" si="1"/>
        <v>22309</v>
      </c>
    </row>
    <row r="45" spans="1:9" ht="12.75">
      <c r="A45" s="12"/>
      <c r="B45" s="13"/>
      <c r="C45" s="14"/>
      <c r="D45" s="16"/>
      <c r="E45" s="16"/>
      <c r="F45" s="16"/>
      <c r="G45" s="16"/>
      <c r="H45" s="16"/>
      <c r="I45" s="17"/>
    </row>
    <row r="46" spans="1:9" ht="12.75">
      <c r="A46" s="12" t="s">
        <v>36</v>
      </c>
      <c r="B46" s="13"/>
      <c r="C46" s="14" t="s">
        <v>37</v>
      </c>
      <c r="D46" s="49">
        <f>D26+D28+D29+D31+D32+D34+D44</f>
        <v>60775</v>
      </c>
      <c r="E46" s="49">
        <f>E26+E28+E29+E31+E32+E34+E44</f>
        <v>0</v>
      </c>
      <c r="F46" s="49">
        <f>F26+F28+F29+F31+F32+F34+F44</f>
        <v>0</v>
      </c>
      <c r="G46" s="49">
        <f>G26+G28+G29+G31+G32+G34+G44</f>
        <v>0</v>
      </c>
      <c r="H46" s="49">
        <f>H26+H28+H29+H31+H32+H34+H44</f>
        <v>0</v>
      </c>
      <c r="I46" s="50">
        <f t="shared" si="1"/>
        <v>60775</v>
      </c>
    </row>
    <row r="47" spans="1:9" ht="12.75">
      <c r="A47" s="12"/>
      <c r="B47" s="13"/>
      <c r="C47" s="14" t="s">
        <v>38</v>
      </c>
      <c r="D47" s="49">
        <f>D46-D41-D43-D29-D28-D34</f>
        <v>38466</v>
      </c>
      <c r="E47" s="49">
        <f>E46-E41-E43-E29-E28-E34</f>
        <v>0</v>
      </c>
      <c r="F47" s="49">
        <f>F46-F41-F43-F29-F28-F34</f>
        <v>0</v>
      </c>
      <c r="G47" s="49">
        <f>G46-G41-G43-G29-G28-G34</f>
        <v>0</v>
      </c>
      <c r="H47" s="49">
        <f>H46-H41-H43-H29-H28-H34</f>
        <v>0</v>
      </c>
      <c r="I47" s="50">
        <f>SUM(D47:H47)</f>
        <v>38466</v>
      </c>
    </row>
    <row r="48" spans="1:9" ht="12.75">
      <c r="A48" s="12"/>
      <c r="B48" s="13"/>
      <c r="C48" s="14"/>
      <c r="D48" s="51"/>
      <c r="E48" s="51"/>
      <c r="F48" s="51"/>
      <c r="G48" s="51"/>
      <c r="H48" s="51"/>
      <c r="I48" s="53"/>
    </row>
    <row r="49" spans="1:9" ht="12.75">
      <c r="A49" s="12" t="s">
        <v>39</v>
      </c>
      <c r="B49" s="13"/>
      <c r="C49" s="14" t="s">
        <v>42</v>
      </c>
      <c r="D49" s="19">
        <f>ROUND($D$1*D47,0)</f>
        <v>22541</v>
      </c>
      <c r="E49" s="19">
        <f>ROUND($D$1*E47,0)</f>
        <v>0</v>
      </c>
      <c r="F49" s="19">
        <f>ROUND($D$1*F47,0)</f>
        <v>0</v>
      </c>
      <c r="G49" s="19">
        <f>ROUND($D$1*G47,0)</f>
        <v>0</v>
      </c>
      <c r="H49" s="19">
        <f>ROUND($D$1*H47,0)</f>
        <v>0</v>
      </c>
      <c r="I49" s="21">
        <f t="shared" si="1"/>
        <v>22541</v>
      </c>
    </row>
    <row r="50" spans="1:9" ht="12.75">
      <c r="A50" s="12"/>
      <c r="B50" s="13"/>
      <c r="C50" s="14"/>
      <c r="D50" s="51"/>
      <c r="E50" s="51"/>
      <c r="F50" s="51"/>
      <c r="G50" s="51"/>
      <c r="H50" s="51"/>
      <c r="I50" s="53"/>
    </row>
    <row r="51" spans="1:9" ht="13.5" thickBot="1">
      <c r="A51" s="79" t="s">
        <v>40</v>
      </c>
      <c r="B51" s="80"/>
      <c r="C51" s="73" t="s">
        <v>41</v>
      </c>
      <c r="D51" s="74">
        <f>D49+D46</f>
        <v>83316</v>
      </c>
      <c r="E51" s="52">
        <f>E49+E46</f>
        <v>0</v>
      </c>
      <c r="F51" s="52">
        <f>F49+F46</f>
        <v>0</v>
      </c>
      <c r="G51" s="52">
        <f>G49+G46</f>
        <v>0</v>
      </c>
      <c r="H51" s="52">
        <f>H49+H46</f>
        <v>0</v>
      </c>
      <c r="I51" s="54">
        <f t="shared" si="1"/>
        <v>83316</v>
      </c>
    </row>
    <row r="52" spans="1:9" ht="12.75">
      <c r="A52"/>
      <c r="B52"/>
      <c r="C52" s="47"/>
      <c r="D52" s="72" t="s">
        <v>70</v>
      </c>
      <c r="E52" s="46"/>
      <c r="F52" s="46"/>
      <c r="G52" s="46"/>
      <c r="H52" s="46"/>
      <c r="I52" s="46"/>
    </row>
    <row r="53" ht="12.75"/>
  </sheetData>
  <sheetProtection/>
  <printOptions gridLines="1" horizontalCentered="1" verticalCentered="1"/>
  <pageMargins left="0.2" right="0.2" top="0.27" bottom="0.3" header="0.27" footer="0.31"/>
  <pageSetup horizontalDpi="600" verticalDpi="600" orientation="portrait" scale="95" r:id="rId3"/>
  <headerFooter alignWithMargins="0">
    <oddHeader>&amp;CBudget for &amp;F
Prepared by Susan Osterbur</oddHeader>
    <oddFooter>&amp;C&amp;D    &amp;T</oddFooter>
  </headerFooter>
  <legacyDrawing r:id="rId2"/>
</worksheet>
</file>

<file path=xl/worksheets/sheet4.xml><?xml version="1.0" encoding="utf-8"?>
<worksheet xmlns="http://schemas.openxmlformats.org/spreadsheetml/2006/main" xmlns:r="http://schemas.openxmlformats.org/officeDocument/2006/relationships">
  <sheetPr>
    <tabColor theme="7" tint="-0.24997000396251678"/>
  </sheetPr>
  <dimension ref="A1:AT52"/>
  <sheetViews>
    <sheetView view="pageBreakPreview" zoomScaleSheetLayoutView="100" zoomScalePageLayoutView="0" workbookViewId="0" topLeftCell="A1">
      <pane ySplit="7" topLeftCell="A8" activePane="bottomLeft" state="frozen"/>
      <selection pane="topLeft" activeCell="A1" sqref="A1"/>
      <selection pane="bottomLeft" activeCell="D19" sqref="D19"/>
    </sheetView>
  </sheetViews>
  <sheetFormatPr defaultColWidth="9.140625" defaultRowHeight="12.75"/>
  <cols>
    <col min="1" max="1" width="3.00390625" style="4" customWidth="1"/>
    <col min="2" max="2" width="2.421875" style="4" customWidth="1"/>
    <col min="3" max="3" width="27.421875" style="5" customWidth="1"/>
    <col min="4" max="4" width="13.140625" style="8" customWidth="1"/>
    <col min="5" max="5" width="12.140625" style="6" customWidth="1"/>
    <col min="6" max="6" width="11.421875" style="6" customWidth="1"/>
    <col min="7" max="7" width="11.57421875" style="6" bestFit="1" customWidth="1"/>
    <col min="8" max="8" width="11.421875" style="6" customWidth="1"/>
    <col min="9" max="9" width="13.421875" style="7" customWidth="1"/>
    <col min="10" max="10" width="12.421875" style="0" customWidth="1"/>
    <col min="13" max="14" width="11.28125" style="0" bestFit="1" customWidth="1"/>
    <col min="17" max="17" width="8.7109375" style="0" bestFit="1" customWidth="1"/>
  </cols>
  <sheetData>
    <row r="1" spans="1:14" ht="12.75">
      <c r="A1" s="95" t="s">
        <v>0</v>
      </c>
      <c r="B1" s="96"/>
      <c r="C1" s="96"/>
      <c r="D1" s="94">
        <v>0.586</v>
      </c>
      <c r="E1" s="81" t="s">
        <v>68</v>
      </c>
      <c r="F1" s="11" t="s">
        <v>1</v>
      </c>
      <c r="G1" s="31"/>
      <c r="H1" s="36">
        <v>0.03</v>
      </c>
      <c r="I1" s="40"/>
      <c r="J1" s="76" t="s">
        <v>77</v>
      </c>
      <c r="K1" s="77"/>
      <c r="L1" s="77"/>
      <c r="M1" s="77"/>
      <c r="N1" s="77"/>
    </row>
    <row r="2" spans="1:14" ht="12.75">
      <c r="A2" s="92" t="s">
        <v>2</v>
      </c>
      <c r="B2" s="93"/>
      <c r="C2" s="93"/>
      <c r="D2" s="102">
        <v>0.64</v>
      </c>
      <c r="E2" s="22" t="s">
        <v>68</v>
      </c>
      <c r="F2" s="30" t="s">
        <v>3</v>
      </c>
      <c r="G2" s="32"/>
      <c r="H2" s="37">
        <v>0.03</v>
      </c>
      <c r="I2" s="40"/>
      <c r="J2" s="75" t="s">
        <v>76</v>
      </c>
      <c r="K2" s="75"/>
      <c r="L2" s="75"/>
      <c r="M2" s="75"/>
      <c r="N2" s="75"/>
    </row>
    <row r="3" spans="1:14" ht="12.75">
      <c r="A3" s="2" t="s">
        <v>4</v>
      </c>
      <c r="B3" s="32"/>
      <c r="C3" s="32"/>
      <c r="D3" s="83">
        <v>0.4638</v>
      </c>
      <c r="E3" s="43"/>
      <c r="F3" s="43"/>
      <c r="G3" s="43"/>
      <c r="H3" s="44"/>
      <c r="I3"/>
      <c r="J3" s="75" t="s">
        <v>67</v>
      </c>
      <c r="K3" s="75"/>
      <c r="L3" s="75"/>
      <c r="M3" s="75"/>
      <c r="N3" s="75"/>
    </row>
    <row r="4" spans="1:14" ht="12.75">
      <c r="A4" s="2" t="s">
        <v>45</v>
      </c>
      <c r="B4" s="32"/>
      <c r="C4" s="32"/>
      <c r="D4" s="83">
        <v>0.1035</v>
      </c>
      <c r="E4" s="45"/>
      <c r="F4" s="45"/>
      <c r="G4" s="45"/>
      <c r="H4" s="44"/>
      <c r="I4"/>
      <c r="J4" s="75" t="s">
        <v>75</v>
      </c>
      <c r="K4" s="75"/>
      <c r="L4" s="75"/>
      <c r="M4" s="75"/>
      <c r="N4" s="75"/>
    </row>
    <row r="5" spans="1:14" ht="12.75">
      <c r="A5" s="2" t="s">
        <v>55</v>
      </c>
      <c r="B5" s="32"/>
      <c r="C5" s="32"/>
      <c r="D5" s="84">
        <v>0.0766</v>
      </c>
      <c r="E5" s="48"/>
      <c r="F5" s="43"/>
      <c r="G5" s="43"/>
      <c r="H5" s="44"/>
      <c r="I5" s="43"/>
      <c r="J5" s="78" t="s">
        <v>66</v>
      </c>
      <c r="K5" s="75"/>
      <c r="L5" s="75"/>
      <c r="M5" s="75"/>
      <c r="N5" s="75"/>
    </row>
    <row r="6" spans="1:14" ht="13.5" thickBot="1">
      <c r="A6" s="3" t="s">
        <v>5</v>
      </c>
      <c r="B6" s="33"/>
      <c r="C6" s="33"/>
      <c r="D6" s="85">
        <v>0.0766</v>
      </c>
      <c r="E6" s="33"/>
      <c r="F6" s="38"/>
      <c r="G6" s="33"/>
      <c r="H6" s="35"/>
      <c r="I6"/>
      <c r="J6" s="75" t="s">
        <v>78</v>
      </c>
      <c r="K6" s="75"/>
      <c r="L6" s="75"/>
      <c r="M6" s="75"/>
      <c r="N6" s="75"/>
    </row>
    <row r="7" spans="1:14" ht="13.5" thickBot="1">
      <c r="A7" s="55" t="s">
        <v>6</v>
      </c>
      <c r="B7" s="55"/>
      <c r="C7" s="55"/>
      <c r="D7" s="55"/>
      <c r="E7" s="55"/>
      <c r="F7" s="55"/>
      <c r="G7" s="55"/>
      <c r="H7" s="55"/>
      <c r="I7" s="55"/>
      <c r="J7" s="75" t="s">
        <v>63</v>
      </c>
      <c r="K7" s="75"/>
      <c r="L7" s="75"/>
      <c r="M7" s="75"/>
      <c r="N7" s="75"/>
    </row>
    <row r="8" spans="1:46" s="1" customFormat="1" ht="15">
      <c r="A8" s="9"/>
      <c r="B8" s="10"/>
      <c r="C8" s="11"/>
      <c r="D8" s="27" t="s">
        <v>7</v>
      </c>
      <c r="E8" s="28" t="s">
        <v>8</v>
      </c>
      <c r="F8" s="28" t="s">
        <v>9</v>
      </c>
      <c r="G8" s="28" t="s">
        <v>10</v>
      </c>
      <c r="H8" s="28" t="s">
        <v>11</v>
      </c>
      <c r="I8" s="29" t="s">
        <v>12</v>
      </c>
      <c r="J8"/>
      <c r="K8"/>
      <c r="L8"/>
      <c r="M8"/>
      <c r="N8"/>
      <c r="O8"/>
      <c r="P8"/>
      <c r="Q8"/>
      <c r="R8"/>
      <c r="S8"/>
      <c r="T8"/>
      <c r="U8"/>
      <c r="V8"/>
      <c r="W8"/>
      <c r="X8"/>
      <c r="Y8"/>
      <c r="Z8"/>
      <c r="AA8"/>
      <c r="AB8"/>
      <c r="AC8"/>
      <c r="AD8"/>
      <c r="AE8"/>
      <c r="AF8"/>
      <c r="AG8"/>
      <c r="AH8"/>
      <c r="AI8"/>
      <c r="AJ8"/>
      <c r="AK8"/>
      <c r="AL8"/>
      <c r="AM8"/>
      <c r="AN8"/>
      <c r="AO8"/>
      <c r="AP8"/>
      <c r="AQ8"/>
      <c r="AR8"/>
      <c r="AS8"/>
      <c r="AT8"/>
    </row>
    <row r="9" spans="1:10" ht="12.75">
      <c r="A9" s="12" t="s">
        <v>13</v>
      </c>
      <c r="B9" s="13">
        <v>1</v>
      </c>
      <c r="C9" s="14" t="s">
        <v>56</v>
      </c>
      <c r="D9" s="41">
        <f>ROUND(0/9*1.03*0,0)</f>
        <v>0</v>
      </c>
      <c r="E9" s="16">
        <f>ROUND(D9*(1+$H$1),0)</f>
        <v>0</v>
      </c>
      <c r="F9" s="16">
        <f>ROUND(E9*(1+$H$1),0)</f>
        <v>0</v>
      </c>
      <c r="G9" s="16">
        <f>ROUND(F9*(1+$H$1),0)</f>
        <v>0</v>
      </c>
      <c r="H9" s="16">
        <f>ROUND(G9*(1+$H$1),0)</f>
        <v>0</v>
      </c>
      <c r="I9" s="17">
        <f>SUM(D9:H9)</f>
        <v>0</v>
      </c>
      <c r="J9" s="42"/>
    </row>
    <row r="10" spans="1:10" ht="12.75">
      <c r="A10" s="12"/>
      <c r="B10" s="13">
        <v>2</v>
      </c>
      <c r="C10" s="14" t="s">
        <v>46</v>
      </c>
      <c r="D10" s="41">
        <f>ROUND(0/9*1.03*0,0)</f>
        <v>0</v>
      </c>
      <c r="E10" s="16">
        <f aca="true" t="shared" si="0" ref="E10:H14">ROUND(D10*(1+$H$1),0)</f>
        <v>0</v>
      </c>
      <c r="F10" s="16">
        <f t="shared" si="0"/>
        <v>0</v>
      </c>
      <c r="G10" s="16">
        <f t="shared" si="0"/>
        <v>0</v>
      </c>
      <c r="H10" s="16">
        <f t="shared" si="0"/>
        <v>0</v>
      </c>
      <c r="I10" s="17">
        <f aca="true" t="shared" si="1" ref="I10:I51">SUM(D10:H10)</f>
        <v>0</v>
      </c>
      <c r="J10" s="42"/>
    </row>
    <row r="11" spans="1:9" ht="12.75">
      <c r="A11" s="12"/>
      <c r="B11" s="13">
        <v>3</v>
      </c>
      <c r="C11" s="14" t="s">
        <v>47</v>
      </c>
      <c r="D11" s="41">
        <f>ROUND(0/9*1.03*0,0)</f>
        <v>0</v>
      </c>
      <c r="E11" s="16">
        <f t="shared" si="0"/>
        <v>0</v>
      </c>
      <c r="F11" s="16">
        <f t="shared" si="0"/>
        <v>0</v>
      </c>
      <c r="G11" s="16">
        <f t="shared" si="0"/>
        <v>0</v>
      </c>
      <c r="H11" s="16">
        <f t="shared" si="0"/>
        <v>0</v>
      </c>
      <c r="I11" s="17">
        <f t="shared" si="1"/>
        <v>0</v>
      </c>
    </row>
    <row r="12" spans="1:9" ht="12.75">
      <c r="A12" s="12"/>
      <c r="B12" s="13">
        <v>4</v>
      </c>
      <c r="C12" s="14" t="s">
        <v>14</v>
      </c>
      <c r="D12" s="41">
        <f>ROUND(0/9*1.03*0,0)</f>
        <v>0</v>
      </c>
      <c r="E12" s="16">
        <f t="shared" si="0"/>
        <v>0</v>
      </c>
      <c r="F12" s="16">
        <f t="shared" si="0"/>
        <v>0</v>
      </c>
      <c r="G12" s="16">
        <f t="shared" si="0"/>
        <v>0</v>
      </c>
      <c r="H12" s="16">
        <f t="shared" si="0"/>
        <v>0</v>
      </c>
      <c r="I12" s="17">
        <f t="shared" si="1"/>
        <v>0</v>
      </c>
    </row>
    <row r="13" spans="1:9" ht="12.75">
      <c r="A13" s="12"/>
      <c r="B13" s="13">
        <v>5</v>
      </c>
      <c r="C13" s="14" t="s">
        <v>15</v>
      </c>
      <c r="D13" s="41">
        <f>ROUND(0/9*1.03*0,0)</f>
        <v>0</v>
      </c>
      <c r="E13" s="16">
        <f t="shared" si="0"/>
        <v>0</v>
      </c>
      <c r="F13" s="16">
        <f t="shared" si="0"/>
        <v>0</v>
      </c>
      <c r="G13" s="16">
        <f t="shared" si="0"/>
        <v>0</v>
      </c>
      <c r="H13" s="16">
        <f t="shared" si="0"/>
        <v>0</v>
      </c>
      <c r="I13" s="17">
        <f t="shared" si="1"/>
        <v>0</v>
      </c>
    </row>
    <row r="14" spans="1:9" ht="12.75">
      <c r="A14" s="12"/>
      <c r="B14" s="13">
        <v>6</v>
      </c>
      <c r="C14" s="14" t="s">
        <v>16</v>
      </c>
      <c r="D14" s="16">
        <v>0</v>
      </c>
      <c r="E14" s="16">
        <f t="shared" si="0"/>
        <v>0</v>
      </c>
      <c r="F14" s="16">
        <f t="shared" si="0"/>
        <v>0</v>
      </c>
      <c r="G14" s="16">
        <f t="shared" si="0"/>
        <v>0</v>
      </c>
      <c r="H14" s="16">
        <f t="shared" si="0"/>
        <v>0</v>
      </c>
      <c r="I14" s="17">
        <f t="shared" si="1"/>
        <v>0</v>
      </c>
    </row>
    <row r="15" spans="1:46" s="5" customFormat="1" ht="12.75">
      <c r="A15" s="18"/>
      <c r="B15" s="13">
        <v>7</v>
      </c>
      <c r="C15" s="14" t="s">
        <v>17</v>
      </c>
      <c r="D15" s="20">
        <f>SUM(D9:D14)</f>
        <v>0</v>
      </c>
      <c r="E15" s="20">
        <f>SUM(E9:E14)</f>
        <v>0</v>
      </c>
      <c r="F15" s="20">
        <f>SUM(F9:F14)</f>
        <v>0</v>
      </c>
      <c r="G15" s="20">
        <f>SUM(G9:G14)</f>
        <v>0</v>
      </c>
      <c r="H15" s="20">
        <f>SUM(H9:H14)</f>
        <v>0</v>
      </c>
      <c r="I15" s="21">
        <f t="shared" si="1"/>
        <v>0</v>
      </c>
      <c r="J15"/>
      <c r="K15"/>
      <c r="L15"/>
      <c r="M15"/>
      <c r="N15"/>
      <c r="O15"/>
      <c r="P15"/>
      <c r="Q15" s="68"/>
      <c r="R15"/>
      <c r="S15"/>
      <c r="T15"/>
      <c r="U15"/>
      <c r="V15"/>
      <c r="W15"/>
      <c r="X15"/>
      <c r="Y15"/>
      <c r="Z15"/>
      <c r="AA15"/>
      <c r="AB15"/>
      <c r="AC15"/>
      <c r="AD15"/>
      <c r="AE15"/>
      <c r="AF15"/>
      <c r="AG15"/>
      <c r="AH15"/>
      <c r="AI15"/>
      <c r="AJ15"/>
      <c r="AK15"/>
      <c r="AL15"/>
      <c r="AM15"/>
      <c r="AN15"/>
      <c r="AO15"/>
      <c r="AP15"/>
      <c r="AQ15"/>
      <c r="AR15"/>
      <c r="AS15"/>
      <c r="AT15"/>
    </row>
    <row r="16" spans="1:14" ht="12.75">
      <c r="A16" s="12"/>
      <c r="B16" s="13"/>
      <c r="C16" s="22"/>
      <c r="D16" s="16"/>
      <c r="E16" s="16"/>
      <c r="F16" s="16"/>
      <c r="G16" s="16"/>
      <c r="H16" s="16"/>
      <c r="I16" s="17"/>
      <c r="K16" s="86"/>
      <c r="L16" s="32"/>
      <c r="M16" s="32"/>
      <c r="N16" s="32"/>
    </row>
    <row r="17" spans="1:14" ht="12.75">
      <c r="A17" s="12" t="s">
        <v>18</v>
      </c>
      <c r="B17" s="13">
        <v>1</v>
      </c>
      <c r="C17" s="70" t="s">
        <v>57</v>
      </c>
      <c r="D17" s="71">
        <v>56484</v>
      </c>
      <c r="E17" s="16">
        <v>0</v>
      </c>
      <c r="F17" s="16">
        <f>ROUND(E17*(1+$H$1),0)</f>
        <v>0</v>
      </c>
      <c r="G17" s="16">
        <f>ROUND(F17*(1+$H$1),0)</f>
        <v>0</v>
      </c>
      <c r="H17" s="16">
        <f>ROUND(G17*(1+$H$1),0)</f>
        <v>0</v>
      </c>
      <c r="I17" s="17">
        <f t="shared" si="1"/>
        <v>56484</v>
      </c>
      <c r="J17" s="69" t="s">
        <v>85</v>
      </c>
      <c r="K17" s="32"/>
      <c r="L17" s="32"/>
      <c r="M17" s="32"/>
      <c r="N17" s="32"/>
    </row>
    <row r="18" spans="1:14" ht="12.75">
      <c r="A18" s="12"/>
      <c r="B18" s="13">
        <v>2</v>
      </c>
      <c r="C18" s="14" t="s">
        <v>48</v>
      </c>
      <c r="D18" s="16">
        <v>0</v>
      </c>
      <c r="E18" s="16">
        <f>ROUND(D18*(1+$H$1),0)</f>
        <v>0</v>
      </c>
      <c r="F18" s="16">
        <f aca="true" t="shared" si="2" ref="F18:H22">ROUND(E18*(1+$H$1),0)</f>
        <v>0</v>
      </c>
      <c r="G18" s="16">
        <f t="shared" si="2"/>
        <v>0</v>
      </c>
      <c r="H18" s="16">
        <f t="shared" si="2"/>
        <v>0</v>
      </c>
      <c r="I18" s="17">
        <f t="shared" si="1"/>
        <v>0</v>
      </c>
      <c r="J18" s="69" t="s">
        <v>74</v>
      </c>
      <c r="K18" s="32"/>
      <c r="L18" s="32"/>
      <c r="M18" s="87"/>
      <c r="N18" s="51"/>
    </row>
    <row r="19" spans="1:14" ht="12.75">
      <c r="A19" s="12"/>
      <c r="B19" s="13">
        <v>3</v>
      </c>
      <c r="C19" s="90" t="s">
        <v>58</v>
      </c>
      <c r="D19" s="42">
        <v>0</v>
      </c>
      <c r="E19" s="16">
        <v>0</v>
      </c>
      <c r="F19" s="16">
        <f t="shared" si="2"/>
        <v>0</v>
      </c>
      <c r="G19" s="16">
        <f t="shared" si="2"/>
        <v>0</v>
      </c>
      <c r="H19" s="16">
        <f t="shared" si="2"/>
        <v>0</v>
      </c>
      <c r="I19" s="17">
        <f t="shared" si="1"/>
        <v>0</v>
      </c>
      <c r="J19" s="69" t="s">
        <v>79</v>
      </c>
      <c r="K19" s="32"/>
      <c r="L19" s="32"/>
      <c r="M19" s="87"/>
      <c r="N19" s="32"/>
    </row>
    <row r="20" spans="1:15" ht="12.75">
      <c r="A20" s="12"/>
      <c r="B20" s="13">
        <v>4</v>
      </c>
      <c r="C20" s="47" t="s">
        <v>19</v>
      </c>
      <c r="D20" s="42">
        <v>0</v>
      </c>
      <c r="E20" s="16">
        <f>ROUND(D20*(1+$H$1),0)</f>
        <v>0</v>
      </c>
      <c r="F20" s="16">
        <f t="shared" si="2"/>
        <v>0</v>
      </c>
      <c r="G20" s="16">
        <f t="shared" si="2"/>
        <v>0</v>
      </c>
      <c r="H20" s="16">
        <f t="shared" si="2"/>
        <v>0</v>
      </c>
      <c r="I20" s="17">
        <f t="shared" si="1"/>
        <v>0</v>
      </c>
      <c r="K20" s="65"/>
      <c r="L20" s="88"/>
      <c r="M20" s="89"/>
      <c r="N20" s="88"/>
      <c r="O20" s="65"/>
    </row>
    <row r="21" spans="1:15" ht="12.75">
      <c r="A21" s="12"/>
      <c r="B21" s="13">
        <v>5</v>
      </c>
      <c r="C21" s="14" t="s">
        <v>20</v>
      </c>
      <c r="D21" s="16">
        <v>0</v>
      </c>
      <c r="E21" s="16">
        <f>ROUND(D21*(1+$H$1),0)</f>
        <v>0</v>
      </c>
      <c r="F21" s="16">
        <f t="shared" si="2"/>
        <v>0</v>
      </c>
      <c r="G21" s="16">
        <f t="shared" si="2"/>
        <v>0</v>
      </c>
      <c r="H21" s="16">
        <f t="shared" si="2"/>
        <v>0</v>
      </c>
      <c r="I21" s="17">
        <f t="shared" si="1"/>
        <v>0</v>
      </c>
      <c r="K21" s="65" t="s">
        <v>86</v>
      </c>
      <c r="L21" s="65"/>
      <c r="M21" s="65"/>
      <c r="N21" s="65"/>
      <c r="O21" s="65"/>
    </row>
    <row r="22" spans="1:15" ht="12.75">
      <c r="A22" s="12"/>
      <c r="B22" s="13">
        <v>6</v>
      </c>
      <c r="C22" s="14" t="s">
        <v>21</v>
      </c>
      <c r="D22" s="42">
        <v>0</v>
      </c>
      <c r="E22" s="16">
        <f>ROUND(D22*(1+$H$1),0)</f>
        <v>0</v>
      </c>
      <c r="F22" s="16">
        <f t="shared" si="2"/>
        <v>0</v>
      </c>
      <c r="G22" s="16">
        <f t="shared" si="2"/>
        <v>0</v>
      </c>
      <c r="H22" s="16">
        <f t="shared" si="2"/>
        <v>0</v>
      </c>
      <c r="I22" s="17">
        <f t="shared" si="1"/>
        <v>0</v>
      </c>
      <c r="K22" s="66"/>
      <c r="L22" s="65"/>
      <c r="M22" s="65"/>
      <c r="N22" s="65"/>
      <c r="O22" s="65"/>
    </row>
    <row r="23" spans="1:15" ht="12.75">
      <c r="A23" s="12"/>
      <c r="B23" s="13"/>
      <c r="C23" s="14" t="s">
        <v>22</v>
      </c>
      <c r="D23" s="20">
        <f>SUM(D15:D22)</f>
        <v>56484</v>
      </c>
      <c r="E23" s="20">
        <f>SUM(E15:E22)</f>
        <v>0</v>
      </c>
      <c r="F23" s="20">
        <f>SUM(F15:F22)</f>
        <v>0</v>
      </c>
      <c r="G23" s="20">
        <f>SUM(G15:G22)</f>
        <v>0</v>
      </c>
      <c r="H23" s="20">
        <f>SUM(H15:H22)</f>
        <v>0</v>
      </c>
      <c r="I23" s="21">
        <f t="shared" si="1"/>
        <v>56484</v>
      </c>
      <c r="K23" s="66"/>
      <c r="L23" s="65"/>
      <c r="M23" s="65"/>
      <c r="N23" s="65"/>
      <c r="O23" s="65"/>
    </row>
    <row r="24" spans="1:15" ht="12.75">
      <c r="A24" s="12"/>
      <c r="B24" s="13"/>
      <c r="C24" s="14"/>
      <c r="D24" s="16"/>
      <c r="E24" s="16"/>
      <c r="F24" s="16"/>
      <c r="G24" s="16"/>
      <c r="H24" s="16"/>
      <c r="I24" s="17"/>
      <c r="K24" s="65"/>
      <c r="L24" s="65"/>
      <c r="M24" s="65"/>
      <c r="N24" s="65"/>
      <c r="O24" s="65"/>
    </row>
    <row r="25" spans="1:9" ht="12.75">
      <c r="A25" s="12" t="s">
        <v>23</v>
      </c>
      <c r="B25" s="13"/>
      <c r="C25" s="14" t="s">
        <v>24</v>
      </c>
      <c r="D25" s="19">
        <f>ROUND($D$3*(D23-D22-D20-D19)+$D$4*(D19)+$D$5*(D20)+$D$6*(D22)-0.0145*(0),0)</f>
        <v>26197</v>
      </c>
      <c r="E25" s="19">
        <f>ROUND($D$3*(E23-E22-E20-E19)+$D$4*(E19)+$D$5*(E20)+$D$6*(E22)-0.0145*(0),0)</f>
        <v>0</v>
      </c>
      <c r="F25" s="19">
        <f>ROUND($D$3*(F23-F22-F20-F19)+$D$4*(F19)+$D$5*(F20)+$D$6*(F22)-0.0145*(0),0)</f>
        <v>0</v>
      </c>
      <c r="G25" s="19">
        <f>ROUND($D$3*(G23-G22-G20-G19)+$D$4*(G19)+$D$5*(G20)+$D$6*(G22)-0.0145*(0),0)</f>
        <v>0</v>
      </c>
      <c r="H25" s="19">
        <f>ROUND($D$3*(H23-H22-H20-H19)+$D$4*(H19)+$D$5*(H20)+$D$6*(H22)-0.0145*(0),0)</f>
        <v>0</v>
      </c>
      <c r="I25" s="21">
        <f t="shared" si="1"/>
        <v>26197</v>
      </c>
    </row>
    <row r="26" spans="1:12" ht="12.75">
      <c r="A26" s="12"/>
      <c r="B26" s="13"/>
      <c r="C26" s="14" t="s">
        <v>25</v>
      </c>
      <c r="D26" s="20">
        <f>D25+D23</f>
        <v>82681</v>
      </c>
      <c r="E26" s="20">
        <f>E25+E23</f>
        <v>0</v>
      </c>
      <c r="F26" s="20">
        <f>F25+F23</f>
        <v>0</v>
      </c>
      <c r="G26" s="20">
        <f>G25+G23</f>
        <v>0</v>
      </c>
      <c r="H26" s="20">
        <f>H25+H23</f>
        <v>0</v>
      </c>
      <c r="I26" s="21">
        <f t="shared" si="1"/>
        <v>82681</v>
      </c>
      <c r="L26" s="65"/>
    </row>
    <row r="27" spans="1:9" ht="12.75">
      <c r="A27" s="12"/>
      <c r="B27" s="13"/>
      <c r="C27" s="14"/>
      <c r="D27" s="16"/>
      <c r="E27" s="16"/>
      <c r="F27" s="16"/>
      <c r="G27" s="16"/>
      <c r="H27" s="16"/>
      <c r="I27" s="17"/>
    </row>
    <row r="28" spans="1:9" ht="12.75">
      <c r="A28" s="12" t="s">
        <v>26</v>
      </c>
      <c r="B28" s="13"/>
      <c r="C28" s="14" t="s">
        <v>52</v>
      </c>
      <c r="D28" s="23">
        <v>0</v>
      </c>
      <c r="E28" s="23">
        <v>0</v>
      </c>
      <c r="F28" s="23">
        <v>0</v>
      </c>
      <c r="G28" s="23">
        <v>0</v>
      </c>
      <c r="H28" s="23">
        <v>0</v>
      </c>
      <c r="I28" s="17">
        <f t="shared" si="1"/>
        <v>0</v>
      </c>
    </row>
    <row r="29" spans="1:9" ht="12.75">
      <c r="A29" s="12"/>
      <c r="B29" s="13"/>
      <c r="C29" s="14" t="s">
        <v>27</v>
      </c>
      <c r="D29" s="16">
        <v>0</v>
      </c>
      <c r="E29" s="16">
        <v>0</v>
      </c>
      <c r="F29" s="16">
        <f>ROUND(E29*(1+$H$2),0)</f>
        <v>0</v>
      </c>
      <c r="G29" s="16">
        <f>ROUND(F29*(1+$H$2),0)</f>
        <v>0</v>
      </c>
      <c r="H29" s="16">
        <f>ROUND(G29*(1+$H$2),0)</f>
        <v>0</v>
      </c>
      <c r="I29" s="17">
        <f t="shared" si="1"/>
        <v>0</v>
      </c>
    </row>
    <row r="30" spans="1:9" ht="12.75">
      <c r="A30" s="12"/>
      <c r="B30" s="13"/>
      <c r="C30" s="14"/>
      <c r="D30" s="23"/>
      <c r="E30" s="23"/>
      <c r="F30" s="23"/>
      <c r="G30" s="23"/>
      <c r="H30" s="23"/>
      <c r="I30" s="17"/>
    </row>
    <row r="31" spans="1:9" ht="12.75">
      <c r="A31" s="12" t="s">
        <v>28</v>
      </c>
      <c r="B31" s="13"/>
      <c r="C31" s="14" t="s">
        <v>29</v>
      </c>
      <c r="D31" s="16">
        <v>0</v>
      </c>
      <c r="E31" s="16">
        <f>ROUND(D31*(1+$H$2),0)</f>
        <v>0</v>
      </c>
      <c r="F31" s="16">
        <f aca="true" t="shared" si="3" ref="F31:H32">ROUND(E31*(1+$H$2),0)</f>
        <v>0</v>
      </c>
      <c r="G31" s="16">
        <f t="shared" si="3"/>
        <v>0</v>
      </c>
      <c r="H31" s="16">
        <f t="shared" si="3"/>
        <v>0</v>
      </c>
      <c r="I31" s="17">
        <f t="shared" si="1"/>
        <v>0</v>
      </c>
    </row>
    <row r="32" spans="1:9" ht="12.75">
      <c r="A32" s="12"/>
      <c r="B32" s="13"/>
      <c r="C32" s="14" t="s">
        <v>49</v>
      </c>
      <c r="D32" s="16">
        <v>0</v>
      </c>
      <c r="E32" s="16">
        <f>ROUND(D32*(1+$H$2),0)</f>
        <v>0</v>
      </c>
      <c r="F32" s="16">
        <f t="shared" si="3"/>
        <v>0</v>
      </c>
      <c r="G32" s="16">
        <f t="shared" si="3"/>
        <v>0</v>
      </c>
      <c r="H32" s="16">
        <f t="shared" si="3"/>
        <v>0</v>
      </c>
      <c r="I32" s="17">
        <f t="shared" si="1"/>
        <v>0</v>
      </c>
    </row>
    <row r="33" spans="1:9" ht="12.75">
      <c r="A33" s="12"/>
      <c r="B33" s="13"/>
      <c r="C33" s="14"/>
      <c r="D33" s="16"/>
      <c r="E33" s="16"/>
      <c r="F33" s="16"/>
      <c r="G33" s="16"/>
      <c r="H33" s="16"/>
      <c r="I33" s="17"/>
    </row>
    <row r="34" spans="1:9" ht="12.75">
      <c r="A34" s="12" t="s">
        <v>30</v>
      </c>
      <c r="B34" s="13"/>
      <c r="C34" s="14" t="s">
        <v>50</v>
      </c>
      <c r="D34" s="16">
        <v>0</v>
      </c>
      <c r="E34" s="16">
        <v>0</v>
      </c>
      <c r="F34" s="16">
        <v>0</v>
      </c>
      <c r="G34" s="16">
        <v>0</v>
      </c>
      <c r="H34" s="16">
        <v>0</v>
      </c>
      <c r="I34" s="17">
        <f t="shared" si="1"/>
        <v>0</v>
      </c>
    </row>
    <row r="35" spans="1:9" ht="12.75">
      <c r="A35" s="12"/>
      <c r="B35" s="13"/>
      <c r="C35" s="14"/>
      <c r="D35" s="16"/>
      <c r="E35" s="16"/>
      <c r="F35" s="16"/>
      <c r="G35" s="16"/>
      <c r="H35" s="16"/>
      <c r="I35" s="17"/>
    </row>
    <row r="36" spans="1:9" ht="12.75">
      <c r="A36" s="12" t="s">
        <v>31</v>
      </c>
      <c r="B36" s="13">
        <v>1</v>
      </c>
      <c r="C36" s="14" t="s">
        <v>53</v>
      </c>
      <c r="D36" s="42">
        <v>0</v>
      </c>
      <c r="E36" s="16">
        <f>ROUND(D36*(1+$H$2),0)</f>
        <v>0</v>
      </c>
      <c r="F36" s="16">
        <f>ROUND(E36*(1+$H$2),0)</f>
        <v>0</v>
      </c>
      <c r="G36" s="16">
        <f>ROUND(F36*(1+$H$2),0)</f>
        <v>0</v>
      </c>
      <c r="H36" s="16">
        <f>ROUND(G36*(1+$H$2),0)</f>
        <v>0</v>
      </c>
      <c r="I36" s="17">
        <f t="shared" si="1"/>
        <v>0</v>
      </c>
    </row>
    <row r="37" spans="1:9" ht="12.75">
      <c r="A37" s="12"/>
      <c r="B37" s="13">
        <v>2</v>
      </c>
      <c r="C37" s="14" t="s">
        <v>54</v>
      </c>
      <c r="D37" s="16">
        <v>0</v>
      </c>
      <c r="E37" s="16">
        <f aca="true" t="shared" si="4" ref="E37:H39">ROUND(D37*(1+$H$2),0)</f>
        <v>0</v>
      </c>
      <c r="F37" s="16">
        <f t="shared" si="4"/>
        <v>0</v>
      </c>
      <c r="G37" s="16">
        <f t="shared" si="4"/>
        <v>0</v>
      </c>
      <c r="H37" s="16">
        <f t="shared" si="4"/>
        <v>0</v>
      </c>
      <c r="I37" s="17">
        <f t="shared" si="1"/>
        <v>0</v>
      </c>
    </row>
    <row r="38" spans="1:9" ht="12.75">
      <c r="A38" s="12"/>
      <c r="B38" s="13">
        <v>3</v>
      </c>
      <c r="C38" s="14" t="s">
        <v>32</v>
      </c>
      <c r="D38" s="16">
        <v>0</v>
      </c>
      <c r="E38" s="16">
        <f t="shared" si="4"/>
        <v>0</v>
      </c>
      <c r="F38" s="16">
        <f t="shared" si="4"/>
        <v>0</v>
      </c>
      <c r="G38" s="16">
        <f t="shared" si="4"/>
        <v>0</v>
      </c>
      <c r="H38" s="16">
        <f t="shared" si="4"/>
        <v>0</v>
      </c>
      <c r="I38" s="17">
        <f t="shared" si="1"/>
        <v>0</v>
      </c>
    </row>
    <row r="39" spans="1:9" ht="12.75">
      <c r="A39" s="12"/>
      <c r="B39" s="13">
        <v>4</v>
      </c>
      <c r="C39" s="14" t="s">
        <v>44</v>
      </c>
      <c r="D39" s="16">
        <v>0</v>
      </c>
      <c r="E39" s="16">
        <f t="shared" si="4"/>
        <v>0</v>
      </c>
      <c r="F39" s="16">
        <f t="shared" si="4"/>
        <v>0</v>
      </c>
      <c r="G39" s="16">
        <f t="shared" si="4"/>
        <v>0</v>
      </c>
      <c r="H39" s="16">
        <f t="shared" si="4"/>
        <v>0</v>
      </c>
      <c r="I39" s="17">
        <f t="shared" si="1"/>
        <v>0</v>
      </c>
    </row>
    <row r="40" spans="1:9" ht="12.75">
      <c r="A40" s="12"/>
      <c r="B40" s="13">
        <v>5</v>
      </c>
      <c r="C40" s="14" t="s">
        <v>33</v>
      </c>
      <c r="D40" s="15">
        <v>0</v>
      </c>
      <c r="E40" s="15">
        <v>0</v>
      </c>
      <c r="F40" s="15">
        <v>0</v>
      </c>
      <c r="G40" s="15">
        <v>0</v>
      </c>
      <c r="H40" s="15">
        <v>0</v>
      </c>
      <c r="I40" s="17">
        <f t="shared" si="1"/>
        <v>0</v>
      </c>
    </row>
    <row r="41" spans="1:9" ht="12.75">
      <c r="A41" s="12"/>
      <c r="B41" s="13"/>
      <c r="C41" s="14" t="s">
        <v>34</v>
      </c>
      <c r="D41" s="15">
        <v>0</v>
      </c>
      <c r="E41" s="15">
        <v>0</v>
      </c>
      <c r="F41" s="15">
        <v>0</v>
      </c>
      <c r="G41" s="15">
        <v>0</v>
      </c>
      <c r="H41" s="15">
        <v>0</v>
      </c>
      <c r="I41" s="17">
        <f t="shared" si="1"/>
        <v>0</v>
      </c>
    </row>
    <row r="42" spans="1:9" ht="12.75">
      <c r="A42" s="12"/>
      <c r="B42" s="13">
        <v>6</v>
      </c>
      <c r="C42" s="14" t="s">
        <v>51</v>
      </c>
      <c r="D42" s="16">
        <v>0</v>
      </c>
      <c r="E42" s="16">
        <f>ROUND(D42*(1+$H$2),0)</f>
        <v>0</v>
      </c>
      <c r="F42" s="16">
        <f>ROUND(E42*(1+$H$2),0)</f>
        <v>0</v>
      </c>
      <c r="G42" s="16">
        <f>ROUND(F42*(1+$H$2),0)</f>
        <v>0</v>
      </c>
      <c r="H42" s="16">
        <f>ROUND(G42*(1+$H$2),0)</f>
        <v>0</v>
      </c>
      <c r="I42" s="17">
        <f t="shared" si="1"/>
        <v>0</v>
      </c>
    </row>
    <row r="43" spans="1:9" ht="12.75">
      <c r="A43" s="12"/>
      <c r="B43" s="13"/>
      <c r="C43" s="14" t="s">
        <v>43</v>
      </c>
      <c r="D43" s="19">
        <f>ROUND($D$2*D19,0)</f>
        <v>0</v>
      </c>
      <c r="E43" s="19">
        <f>ROUND($D$2*E19,0)</f>
        <v>0</v>
      </c>
      <c r="F43" s="19">
        <f>ROUND($D$2*F19,0)</f>
        <v>0</v>
      </c>
      <c r="G43" s="19">
        <f>ROUND($D$2*G19,0)</f>
        <v>0</v>
      </c>
      <c r="H43" s="19">
        <f>ROUND($D$2*H19,0)</f>
        <v>0</v>
      </c>
      <c r="I43" s="17">
        <f t="shared" si="1"/>
        <v>0</v>
      </c>
    </row>
    <row r="44" spans="1:9" ht="12.75">
      <c r="A44" s="12"/>
      <c r="B44" s="13"/>
      <c r="C44" s="14" t="s">
        <v>35</v>
      </c>
      <c r="D44" s="24">
        <f>SUM(D36:D43)</f>
        <v>0</v>
      </c>
      <c r="E44" s="24">
        <f>SUM(E36:E43)</f>
        <v>0</v>
      </c>
      <c r="F44" s="24">
        <f>SUM(F36:F43)</f>
        <v>0</v>
      </c>
      <c r="G44" s="24">
        <f>SUM(G36:G43)</f>
        <v>0</v>
      </c>
      <c r="H44" s="24">
        <f>SUM(H36:H43)</f>
        <v>0</v>
      </c>
      <c r="I44" s="21">
        <f t="shared" si="1"/>
        <v>0</v>
      </c>
    </row>
    <row r="45" spans="1:9" ht="12.75">
      <c r="A45" s="12"/>
      <c r="B45" s="13"/>
      <c r="C45" s="14"/>
      <c r="D45" s="16"/>
      <c r="E45" s="16"/>
      <c r="F45" s="16"/>
      <c r="G45" s="16"/>
      <c r="H45" s="16"/>
      <c r="I45" s="17"/>
    </row>
    <row r="46" spans="1:9" ht="12.75">
      <c r="A46" s="12" t="s">
        <v>36</v>
      </c>
      <c r="B46" s="13"/>
      <c r="C46" s="14" t="s">
        <v>37</v>
      </c>
      <c r="D46" s="49">
        <f>D26+D28+D29+D31+D32+D34+D44</f>
        <v>82681</v>
      </c>
      <c r="E46" s="49">
        <f>E26+E28+E29+E31+E32+E34+E44</f>
        <v>0</v>
      </c>
      <c r="F46" s="49">
        <f>F26+F28+F29+F31+F32+F34+F44</f>
        <v>0</v>
      </c>
      <c r="G46" s="49">
        <f>G26+G28+G29+G31+G32+G34+G44</f>
        <v>0</v>
      </c>
      <c r="H46" s="49">
        <f>H26+H28+H29+H31+H32+H34+H44</f>
        <v>0</v>
      </c>
      <c r="I46" s="50">
        <f t="shared" si="1"/>
        <v>82681</v>
      </c>
    </row>
    <row r="47" spans="1:9" ht="12.75">
      <c r="A47" s="12"/>
      <c r="B47" s="13"/>
      <c r="C47" s="14" t="s">
        <v>38</v>
      </c>
      <c r="D47" s="49">
        <f>D46-D41-D43-D29-D28-D34</f>
        <v>82681</v>
      </c>
      <c r="E47" s="49">
        <f>E46-E41-E43-E29-E28-E34</f>
        <v>0</v>
      </c>
      <c r="F47" s="49">
        <f>F46-F41-F43-F29-F28-F34</f>
        <v>0</v>
      </c>
      <c r="G47" s="49">
        <f>G46-G41-G43-G29-G28-G34</f>
        <v>0</v>
      </c>
      <c r="H47" s="49">
        <f>H46-H41-H43-H29-H28-H34</f>
        <v>0</v>
      </c>
      <c r="I47" s="50">
        <f>SUM(D47:H47)</f>
        <v>82681</v>
      </c>
    </row>
    <row r="48" spans="1:9" ht="12.75">
      <c r="A48" s="12"/>
      <c r="B48" s="13"/>
      <c r="C48" s="14"/>
      <c r="D48" s="51"/>
      <c r="E48" s="51"/>
      <c r="F48" s="51"/>
      <c r="G48" s="51"/>
      <c r="H48" s="51"/>
      <c r="I48" s="53"/>
    </row>
    <row r="49" spans="1:9" ht="12.75">
      <c r="A49" s="12" t="s">
        <v>39</v>
      </c>
      <c r="B49" s="13"/>
      <c r="C49" s="14" t="s">
        <v>42</v>
      </c>
      <c r="D49" s="19">
        <f>ROUND($D$1*D47,0)</f>
        <v>48451</v>
      </c>
      <c r="E49" s="19">
        <f>ROUND($D$1*E47,0)</f>
        <v>0</v>
      </c>
      <c r="F49" s="19">
        <f>ROUND($D$1*F47,0)</f>
        <v>0</v>
      </c>
      <c r="G49" s="19">
        <f>ROUND($D$1*G47,0)</f>
        <v>0</v>
      </c>
      <c r="H49" s="19">
        <f>ROUND($D$1*H47,0)</f>
        <v>0</v>
      </c>
      <c r="I49" s="21">
        <f t="shared" si="1"/>
        <v>48451</v>
      </c>
    </row>
    <row r="50" spans="1:9" ht="12.75">
      <c r="A50" s="12"/>
      <c r="B50" s="13"/>
      <c r="C50" s="14"/>
      <c r="D50" s="51"/>
      <c r="E50" s="51"/>
      <c r="F50" s="51"/>
      <c r="G50" s="51"/>
      <c r="H50" s="51"/>
      <c r="I50" s="53"/>
    </row>
    <row r="51" spans="1:9" ht="13.5" thickBot="1">
      <c r="A51" s="79" t="s">
        <v>40</v>
      </c>
      <c r="B51" s="80"/>
      <c r="C51" s="73" t="s">
        <v>41</v>
      </c>
      <c r="D51" s="74">
        <f>D49+D46</f>
        <v>131132</v>
      </c>
      <c r="E51" s="52">
        <f>E49+E46</f>
        <v>0</v>
      </c>
      <c r="F51" s="52">
        <f>F49+F46</f>
        <v>0</v>
      </c>
      <c r="G51" s="52">
        <f>G49+G46</f>
        <v>0</v>
      </c>
      <c r="H51" s="52">
        <f>H49+H46</f>
        <v>0</v>
      </c>
      <c r="I51" s="54">
        <f t="shared" si="1"/>
        <v>131132</v>
      </c>
    </row>
    <row r="52" spans="1:9" ht="12.75">
      <c r="A52"/>
      <c r="B52"/>
      <c r="C52" s="47"/>
      <c r="D52" s="72"/>
      <c r="E52" s="46"/>
      <c r="F52" s="46"/>
      <c r="G52" s="46"/>
      <c r="H52" s="46"/>
      <c r="I52" s="46"/>
    </row>
    <row r="53" ht="12.75"/>
  </sheetData>
  <sheetProtection/>
  <printOptions gridLines="1" horizontalCentered="1" verticalCentered="1"/>
  <pageMargins left="0.2" right="0.2" top="0.27" bottom="0.3" header="0.27" footer="0.31"/>
  <pageSetup horizontalDpi="600" verticalDpi="600" orientation="portrait" scale="95" r:id="rId3"/>
  <headerFooter alignWithMargins="0">
    <oddHeader>&amp;CBudget for &amp;F
Prepared by Susan Osterbur</oddHeader>
    <oddFooter>&amp;C&amp;D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Osterbur, Susan Lynn</cp:lastModifiedBy>
  <cp:lastPrinted>2021-06-04T16:05:46Z</cp:lastPrinted>
  <dcterms:created xsi:type="dcterms:W3CDTF">1997-01-15T14:44:36Z</dcterms:created>
  <dcterms:modified xsi:type="dcterms:W3CDTF">2024-02-01T19:51:41Z</dcterms:modified>
  <cp:category/>
  <cp:version/>
  <cp:contentType/>
  <cp:contentStatus/>
</cp:coreProperties>
</file>